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5"/>
  </bookViews>
  <sheets>
    <sheet name="lúa CLC" sheetId="1" r:id="rId1"/>
    <sheet name="lạc" sheetId="2" r:id="rId2"/>
    <sheet name="rau" sheetId="3" r:id="rId3"/>
    <sheet name="CAM" sheetId="4" r:id="rId4"/>
    <sheet name="Cao su" sheetId="5" r:id="rId5"/>
    <sheet name="Tom" sheetId="6" r:id="rId6"/>
  </sheets>
  <definedNames/>
  <calcPr fullCalcOnLoad="1"/>
</workbook>
</file>

<file path=xl/sharedStrings.xml><?xml version="1.0" encoding="utf-8"?>
<sst xmlns="http://schemas.openxmlformats.org/spreadsheetml/2006/main" count="218" uniqueCount="99">
  <si>
    <t>UỶ BAN NHÂN DÂN HUYỆN CẨM XUYÊN</t>
  </si>
  <si>
    <t>Xã/Thị trấn</t>
  </si>
  <si>
    <t>Đến năm 2015</t>
  </si>
  <si>
    <t>DT (ha)</t>
  </si>
  <si>
    <t>SL (tấn)</t>
  </si>
  <si>
    <t>Đến năm 2020</t>
  </si>
  <si>
    <t>Ước tính giá trị SX theo 
giá cố định năm 1994
 (tỷ đồng)</t>
  </si>
  <si>
    <t>NS/2 vụ 
(tạ/ha)</t>
  </si>
  <si>
    <t>Ước tính giá trị SX theo 
giá cố định năm 1994 
(tỷ đồng)</t>
  </si>
  <si>
    <t>Toàn huyện</t>
  </si>
  <si>
    <t>TT  C.Xuyªn</t>
  </si>
  <si>
    <t xml:space="preserve">TT Th.CÇm  </t>
  </si>
  <si>
    <t>CÈm Hoµ</t>
  </si>
  <si>
    <t>CÈm D­¬ng</t>
  </si>
  <si>
    <t>CÈm B×nh</t>
  </si>
  <si>
    <t>CÈm Yªn</t>
  </si>
  <si>
    <t>CÈm VÞnh</t>
  </si>
  <si>
    <t>CÈm Thµnh</t>
  </si>
  <si>
    <t>CÈm Quang</t>
  </si>
  <si>
    <t>CÈm Nam</t>
  </si>
  <si>
    <t>CÈm Huy</t>
  </si>
  <si>
    <t>CÈm Th¹ch</t>
  </si>
  <si>
    <t>CÈm Th¨ng</t>
  </si>
  <si>
    <t>CÈm DuÖ</t>
  </si>
  <si>
    <t>CÈm Phóc</t>
  </si>
  <si>
    <t>CÈm LÜnh</t>
  </si>
  <si>
    <t>CÈm Quan</t>
  </si>
  <si>
    <t>CÈm Hµ</t>
  </si>
  <si>
    <t>CÈm Léc</t>
  </si>
  <si>
    <t>CÈm H­ng</t>
  </si>
  <si>
    <t>CÈm ThÞnh</t>
  </si>
  <si>
    <t>CÈm Mü</t>
  </si>
  <si>
    <t>CÈm Trung</t>
  </si>
  <si>
    <t>CÈm S¬n</t>
  </si>
  <si>
    <t>CÈm L¹c</t>
  </si>
  <si>
    <t>CÈm  Minh</t>
  </si>
  <si>
    <t>Biểu 01: ĐỊNH HƯỚNG PHÁT TRIỂN SẢN PHẨM LÚA HÀNG HOÁ CHẤT LƯỢNG CAO</t>
  </si>
  <si>
    <t>Biểu 02: ĐỊNH HƯỚNG PHÁT TRIỂN LẠC THÂM CANH HÀNG HOÁ VỤ XUÂN</t>
  </si>
  <si>
    <t>Cẩm Hòa</t>
  </si>
  <si>
    <t>NS 
(tấn/ha)</t>
  </si>
  <si>
    <t>NS 
(tạ/ha)</t>
  </si>
  <si>
    <t>TT</t>
  </si>
  <si>
    <t xml:space="preserve">TT T.CÇm  </t>
  </si>
  <si>
    <t>Cẩm Quan</t>
  </si>
  <si>
    <t>Ước tính giá trị SX theo giá cố định năm 1994 (tỷ đồng)</t>
  </si>
  <si>
    <t>Biểu 03: ĐỊNH HƯỚNG PHÁT TRIỂN CÁC LOẠI RAU CHẤT LƯỢNG CAO</t>
  </si>
  <si>
    <t>Biểu 04: ĐỊNH HƯỚNG PHÁT TRIỂN CAM CHẤT LƯỢNG CAO</t>
  </si>
  <si>
    <t>Cẩm Minh</t>
  </si>
  <si>
    <t xml:space="preserve"> Định hướng phát triển sản phẩm cao su huyện Cẩm Xuyên</t>
  </si>
  <si>
    <t>Đơn vị</t>
  </si>
  <si>
    <t>Tổng</t>
  </si>
  <si>
    <t>diện tích</t>
  </si>
  <si>
    <t>Diện</t>
  </si>
  <si>
    <t>Diện tích</t>
  </si>
  <si>
    <t>Năng</t>
  </si>
  <si>
    <t xml:space="preserve">Sản </t>
  </si>
  <si>
    <t>Ước tính</t>
  </si>
  <si>
    <t>đưa vào</t>
  </si>
  <si>
    <t>tích</t>
  </si>
  <si>
    <t>khai thác</t>
  </si>
  <si>
    <t>suất</t>
  </si>
  <si>
    <t>lượng</t>
  </si>
  <si>
    <t>GTSX</t>
  </si>
  <si>
    <t>QH</t>
  </si>
  <si>
    <t>(ha)</t>
  </si>
  <si>
    <t xml:space="preserve">mũ </t>
  </si>
  <si>
    <t>(tấn/ha)</t>
  </si>
  <si>
    <t>(tấn)</t>
  </si>
  <si>
    <t>theo giá</t>
  </si>
  <si>
    <t>từ năm</t>
  </si>
  <si>
    <t>cố định</t>
  </si>
  <si>
    <t>2011-</t>
  </si>
  <si>
    <t>năm 1994</t>
  </si>
  <si>
    <t>(tỷ đồng)</t>
  </si>
  <si>
    <t>Cẩm Mỹ</t>
  </si>
  <si>
    <t>Cẩm Sơn</t>
  </si>
  <si>
    <t>Cẩm Thịnh</t>
  </si>
  <si>
    <t>Cẩm Lạc</t>
  </si>
  <si>
    <t xml:space="preserve"> </t>
  </si>
  <si>
    <t>§¬n vÞ</t>
  </si>
  <si>
    <t>Giai ®o¹n 2016 - 2020</t>
  </si>
  <si>
    <t>Giai ®o¹n 2021 - 2030</t>
  </si>
  <si>
    <t>(tÊn/ha)</t>
  </si>
  <si>
    <t>(tÊn)</t>
  </si>
  <si>
    <r>
      <t>(</t>
    </r>
    <r>
      <rPr>
        <sz val="14"/>
        <rFont val=".VnTime"/>
        <family val="2"/>
      </rPr>
      <t>tÊn/ha</t>
    </r>
    <r>
      <rPr>
        <b/>
        <sz val="14"/>
        <rFont val=".VnTime"/>
        <family val="2"/>
      </rPr>
      <t>)</t>
    </r>
  </si>
  <si>
    <r>
      <t>(</t>
    </r>
    <r>
      <rPr>
        <sz val="14"/>
        <rFont val=".VnTime"/>
        <family val="2"/>
      </rPr>
      <t>tÊn</t>
    </r>
    <r>
      <rPr>
        <b/>
        <sz val="14"/>
        <rFont val=".VnTime"/>
        <family val="2"/>
      </rPr>
      <t>)</t>
    </r>
  </si>
  <si>
    <r>
      <t>(</t>
    </r>
    <r>
      <rPr>
        <sz val="14"/>
        <rFont val=".VnTime"/>
        <family val="2"/>
      </rPr>
      <t>tÊn/ha)</t>
    </r>
  </si>
  <si>
    <t>X· CÈm Hßa</t>
  </si>
  <si>
    <t>X· CÈm D­¬ng</t>
  </si>
  <si>
    <r>
      <t>T</t>
    </r>
    <r>
      <rPr>
        <sz val="14"/>
        <rFont val=".VnTime"/>
        <family val="2"/>
      </rPr>
      <t>hÞ trÊn Thiªn CÇm</t>
    </r>
  </si>
  <si>
    <t>X· CÈm Phóc</t>
  </si>
  <si>
    <t>X· CÈm H­ng</t>
  </si>
  <si>
    <t>X· CÈm Léc</t>
  </si>
  <si>
    <t>X· CÈm LÜnh</t>
  </si>
  <si>
    <t>Tæng</t>
  </si>
  <si>
    <t>NS</t>
  </si>
  <si>
    <t>DT</t>
  </si>
  <si>
    <t>SL</t>
  </si>
  <si>
    <t>Giai ®o¹n 2012 - 2015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</si>
</sst>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8">
    <font>
      <sz val="10"/>
      <name val="Arial"/>
      <family val="0"/>
    </font>
    <font>
      <sz val="8"/>
      <name val="Arial"/>
      <family val="0"/>
    </font>
    <font>
      <sz val="12"/>
      <name val=".VnTime"/>
      <family val="0"/>
    </font>
    <font>
      <sz val="13"/>
      <name val="Arial"/>
      <family val="0"/>
    </font>
    <font>
      <sz val="13"/>
      <color indexed="8"/>
      <name val=".VnTime"/>
      <family val="2"/>
    </font>
    <font>
      <sz val="13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color indexed="8"/>
      <name val=".VnTime"/>
      <family val="2"/>
    </font>
    <font>
      <sz val="8"/>
      <name val=".VnTime"/>
      <family val="0"/>
    </font>
    <font>
      <b/>
      <sz val="14"/>
      <name val="Times New Roman"/>
      <family val="1"/>
    </font>
    <font>
      <b/>
      <sz val="12"/>
      <name val=".VnTime"/>
      <family val="0"/>
    </font>
    <font>
      <sz val="14"/>
      <name val=".VnTime"/>
      <family val="2"/>
    </font>
    <font>
      <b/>
      <sz val="14"/>
      <name val=".VnTime"/>
      <family val="2"/>
    </font>
    <font>
      <b/>
      <sz val="14"/>
      <name val=".VnTimeH"/>
      <family val="2"/>
    </font>
    <font>
      <sz val="14"/>
      <name val=".VnTimeH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4" fillId="0" borderId="1" xfId="20" applyFont="1" applyBorder="1">
      <alignment/>
      <protection/>
    </xf>
    <xf numFmtId="0" fontId="4" fillId="0" borderId="1" xfId="20" applyFont="1" applyFill="1" applyBorder="1">
      <alignment/>
      <protection/>
    </xf>
    <xf numFmtId="0" fontId="4" fillId="0" borderId="1" xfId="20" applyFont="1" applyBorder="1" applyAlignment="1">
      <alignment horizontal="left"/>
      <protection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0" fontId="10" fillId="0" borderId="1" xfId="20" applyFont="1" applyBorder="1">
      <alignment/>
      <protection/>
    </xf>
    <xf numFmtId="0" fontId="10" fillId="0" borderId="1" xfId="20" applyFont="1" applyFill="1" applyBorder="1">
      <alignment/>
      <protection/>
    </xf>
    <xf numFmtId="0" fontId="10" fillId="0" borderId="1" xfId="20" applyFont="1" applyBorder="1" applyAlignment="1">
      <alignment horizontal="left"/>
      <protection/>
    </xf>
    <xf numFmtId="0" fontId="6" fillId="0" borderId="1" xfId="20" applyFont="1" applyBorder="1">
      <alignment/>
      <protection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/>
    </xf>
    <xf numFmtId="0" fontId="2" fillId="0" borderId="0" xfId="19">
      <alignment/>
      <protection/>
    </xf>
    <xf numFmtId="0" fontId="9" fillId="0" borderId="2" xfId="19" applyFont="1" applyBorder="1" applyAlignment="1">
      <alignment horizontal="center" vertical="center"/>
      <protection/>
    </xf>
    <xf numFmtId="0" fontId="9" fillId="0" borderId="3" xfId="19" applyFont="1" applyBorder="1" applyAlignment="1">
      <alignment horizontal="center" vertical="center"/>
      <protection/>
    </xf>
    <xf numFmtId="0" fontId="9" fillId="0" borderId="4" xfId="19" applyFont="1" applyBorder="1" applyAlignment="1">
      <alignment horizontal="center" vertical="center"/>
      <protection/>
    </xf>
    <xf numFmtId="0" fontId="9" fillId="0" borderId="5" xfId="19" applyFont="1" applyBorder="1" applyAlignment="1">
      <alignment horizontal="center" vertical="center"/>
      <protection/>
    </xf>
    <xf numFmtId="0" fontId="5" fillId="0" borderId="1" xfId="19" applyFont="1" applyBorder="1" applyAlignment="1">
      <alignment horizontal="center" vertical="center"/>
      <protection/>
    </xf>
    <xf numFmtId="0" fontId="5" fillId="0" borderId="1" xfId="19" applyFont="1" applyBorder="1" applyAlignment="1">
      <alignment horizontal="left" vertical="center"/>
      <protection/>
    </xf>
    <xf numFmtId="1" fontId="5" fillId="0" borderId="1" xfId="19" applyNumberFormat="1" applyFont="1" applyBorder="1" applyAlignment="1">
      <alignment horizontal="right" vertical="center"/>
      <protection/>
    </xf>
    <xf numFmtId="0" fontId="15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0" borderId="1" xfId="19" applyFont="1" applyBorder="1" applyAlignment="1">
      <alignment horizontal="right" vertical="center"/>
      <protection/>
    </xf>
    <xf numFmtId="2" fontId="5" fillId="0" borderId="1" xfId="19" applyNumberFormat="1" applyFont="1" applyBorder="1" applyAlignment="1">
      <alignment horizontal="right" vertical="center"/>
      <protection/>
    </xf>
    <xf numFmtId="0" fontId="9" fillId="0" borderId="6" xfId="19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right" vertical="center"/>
      <protection/>
    </xf>
    <xf numFmtId="2" fontId="9" fillId="0" borderId="1" xfId="19" applyNumberFormat="1" applyFont="1" applyBorder="1" applyAlignment="1">
      <alignment horizontal="right" vertical="center"/>
      <protection/>
    </xf>
    <xf numFmtId="0" fontId="13" fillId="0" borderId="0" xfId="19" applyFont="1">
      <alignment/>
      <protection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0" fontId="17" fillId="0" borderId="7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right" vertical="top" wrapText="1"/>
    </xf>
    <xf numFmtId="0" fontId="16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9" fillId="0" borderId="8" xfId="19" applyFont="1" applyBorder="1" applyAlignment="1">
      <alignment horizontal="center" vertical="center"/>
      <protection/>
    </xf>
    <xf numFmtId="0" fontId="9" fillId="0" borderId="6" xfId="19" applyFont="1" applyBorder="1" applyAlignment="1">
      <alignment horizontal="center" vertical="center"/>
      <protection/>
    </xf>
    <xf numFmtId="0" fontId="12" fillId="0" borderId="0" xfId="19" applyFont="1" applyAlignment="1">
      <alignment horizontal="center"/>
      <protection/>
    </xf>
    <xf numFmtId="0" fontId="9" fillId="0" borderId="9" xfId="19" applyFont="1" applyBorder="1" applyAlignment="1">
      <alignment horizontal="center" vertical="center"/>
      <protection/>
    </xf>
    <xf numFmtId="0" fontId="9" fillId="0" borderId="2" xfId="19" applyFont="1" applyBorder="1" applyAlignment="1">
      <alignment horizontal="center" vertical="center"/>
      <protection/>
    </xf>
    <xf numFmtId="0" fontId="9" fillId="0" borderId="4" xfId="19" applyFont="1" applyBorder="1" applyAlignment="1">
      <alignment horizontal="center" vertical="center"/>
      <protection/>
    </xf>
    <xf numFmtId="0" fontId="9" fillId="0" borderId="5" xfId="19" applyFont="1" applyBorder="1" applyAlignment="1">
      <alignment horizontal="center" vertical="center"/>
      <protection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ao su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zoomScale="110" zoomScaleNormal="110" workbookViewId="0" topLeftCell="A1">
      <pane ySplit="6" topLeftCell="BM11" activePane="bottomLeft" state="frozen"/>
      <selection pane="topLeft" activeCell="A1" sqref="A1"/>
      <selection pane="bottomLeft" activeCell="D19" sqref="D19"/>
    </sheetView>
  </sheetViews>
  <sheetFormatPr defaultColWidth="9.140625" defaultRowHeight="12.75"/>
  <cols>
    <col min="1" max="1" width="3.57421875" style="2" customWidth="1"/>
    <col min="2" max="2" width="14.00390625" style="1" customWidth="1"/>
    <col min="3" max="3" width="8.421875" style="1" customWidth="1"/>
    <col min="4" max="4" width="11.00390625" style="1" customWidth="1"/>
    <col min="5" max="5" width="9.140625" style="1" customWidth="1"/>
    <col min="6" max="6" width="25.28125" style="1" customWidth="1"/>
    <col min="7" max="7" width="8.00390625" style="1" customWidth="1"/>
    <col min="8" max="8" width="9.421875" style="1" customWidth="1"/>
    <col min="9" max="9" width="8.7109375" style="1" customWidth="1"/>
    <col min="10" max="10" width="25.140625" style="1" customWidth="1"/>
    <col min="11" max="16384" width="9.140625" style="1" customWidth="1"/>
  </cols>
  <sheetData>
    <row r="1" s="5" customFormat="1" ht="16.5">
      <c r="A1" s="5" t="s">
        <v>0</v>
      </c>
    </row>
    <row r="2" s="2" customFormat="1" ht="5.25" customHeight="1"/>
    <row r="3" spans="1:10" s="5" customFormat="1" ht="16.5">
      <c r="A3" s="53" t="s">
        <v>36</v>
      </c>
      <c r="B3" s="53"/>
      <c r="C3" s="53"/>
      <c r="D3" s="53"/>
      <c r="E3" s="53"/>
      <c r="F3" s="53"/>
      <c r="G3" s="53"/>
      <c r="H3" s="53"/>
      <c r="I3" s="53"/>
      <c r="J3" s="53"/>
    </row>
    <row r="4" s="2" customFormat="1" ht="8.25" customHeight="1"/>
    <row r="5" spans="1:10" s="5" customFormat="1" ht="14.25" customHeight="1">
      <c r="A5" s="54" t="s">
        <v>41</v>
      </c>
      <c r="B5" s="54" t="s">
        <v>1</v>
      </c>
      <c r="C5" s="52" t="s">
        <v>2</v>
      </c>
      <c r="D5" s="52"/>
      <c r="E5" s="52"/>
      <c r="F5" s="52"/>
      <c r="G5" s="52" t="s">
        <v>5</v>
      </c>
      <c r="H5" s="52"/>
      <c r="I5" s="52"/>
      <c r="J5" s="52"/>
    </row>
    <row r="6" spans="1:10" s="3" customFormat="1" ht="45.75" customHeight="1">
      <c r="A6" s="54"/>
      <c r="B6" s="54"/>
      <c r="C6" s="21" t="s">
        <v>3</v>
      </c>
      <c r="D6" s="22" t="s">
        <v>7</v>
      </c>
      <c r="E6" s="21" t="s">
        <v>4</v>
      </c>
      <c r="F6" s="22" t="s">
        <v>6</v>
      </c>
      <c r="G6" s="21" t="s">
        <v>3</v>
      </c>
      <c r="H6" s="22" t="s">
        <v>7</v>
      </c>
      <c r="I6" s="21" t="s">
        <v>4</v>
      </c>
      <c r="J6" s="22" t="s">
        <v>8</v>
      </c>
    </row>
    <row r="7" spans="1:10" s="5" customFormat="1" ht="15" customHeight="1">
      <c r="A7" s="11"/>
      <c r="B7" s="11" t="s">
        <v>9</v>
      </c>
      <c r="C7" s="11">
        <f>SUM(C8:C33)</f>
        <v>4500</v>
      </c>
      <c r="D7" s="12">
        <f>ROUND(SUM(D8:D33)/26,0)</f>
        <v>99</v>
      </c>
      <c r="E7" s="5">
        <f>SUM(E8:E33)</f>
        <v>47070</v>
      </c>
      <c r="F7" s="12">
        <v>75.31</v>
      </c>
      <c r="G7" s="11">
        <f>SUM(G8:G33)</f>
        <v>5500</v>
      </c>
      <c r="H7" s="12">
        <f>SUM(H8:H33)/26</f>
        <v>105</v>
      </c>
      <c r="I7" s="11">
        <f>SUM(I8:I33)</f>
        <v>60950</v>
      </c>
      <c r="J7" s="12">
        <f>SUM(J8:J33)</f>
        <v>97.51999999999998</v>
      </c>
    </row>
    <row r="8" spans="1:10" ht="14.25" customHeight="1">
      <c r="A8" s="13">
        <v>1</v>
      </c>
      <c r="B8" s="14" t="s">
        <v>10</v>
      </c>
      <c r="C8" s="13">
        <v>100</v>
      </c>
      <c r="D8" s="13">
        <v>95</v>
      </c>
      <c r="E8" s="7">
        <f aca="true" t="shared" si="0" ref="E8:E33">D8*C8/10</f>
        <v>950</v>
      </c>
      <c r="F8" s="13">
        <f>ROUND(E8*$F$7/$E$7,2)</f>
        <v>1.52</v>
      </c>
      <c r="G8" s="13">
        <v>120</v>
      </c>
      <c r="H8" s="13">
        <v>100</v>
      </c>
      <c r="I8" s="7">
        <f aca="true" t="shared" si="1" ref="I8:I33">G8*H8/10</f>
        <v>1200</v>
      </c>
      <c r="J8" s="13">
        <f>I8*0.0016</f>
        <v>1.9200000000000002</v>
      </c>
    </row>
    <row r="9" spans="1:10" ht="14.25" customHeight="1">
      <c r="A9" s="13">
        <v>2</v>
      </c>
      <c r="B9" s="15" t="s">
        <v>42</v>
      </c>
      <c r="C9" s="13">
        <v>80</v>
      </c>
      <c r="D9" s="13">
        <v>75</v>
      </c>
      <c r="E9" s="7">
        <f t="shared" si="0"/>
        <v>600</v>
      </c>
      <c r="F9" s="13">
        <f aca="true" t="shared" si="2" ref="F9:F33">ROUND(E9*$F$7/$E$7,2)</f>
        <v>0.96</v>
      </c>
      <c r="G9" s="13">
        <v>100</v>
      </c>
      <c r="H9" s="13">
        <v>85</v>
      </c>
      <c r="I9" s="7">
        <f t="shared" si="1"/>
        <v>850</v>
      </c>
      <c r="J9" s="13">
        <f aca="true" t="shared" si="3" ref="J9:J33">I9*0.0016</f>
        <v>1.36</v>
      </c>
    </row>
    <row r="10" spans="1:10" ht="14.25" customHeight="1">
      <c r="A10" s="13">
        <v>3</v>
      </c>
      <c r="B10" s="14" t="s">
        <v>12</v>
      </c>
      <c r="C10" s="13">
        <v>80</v>
      </c>
      <c r="D10" s="13">
        <v>90</v>
      </c>
      <c r="E10" s="7">
        <f t="shared" si="0"/>
        <v>720</v>
      </c>
      <c r="F10" s="13">
        <f t="shared" si="2"/>
        <v>1.15</v>
      </c>
      <c r="G10" s="13">
        <v>100</v>
      </c>
      <c r="H10" s="13">
        <v>100</v>
      </c>
      <c r="I10" s="7">
        <f t="shared" si="1"/>
        <v>1000</v>
      </c>
      <c r="J10" s="13">
        <f t="shared" si="3"/>
        <v>1.6</v>
      </c>
    </row>
    <row r="11" spans="1:10" ht="14.25" customHeight="1">
      <c r="A11" s="13">
        <v>4</v>
      </c>
      <c r="B11" s="14" t="s">
        <v>13</v>
      </c>
      <c r="C11" s="13">
        <v>90</v>
      </c>
      <c r="D11" s="13">
        <v>85</v>
      </c>
      <c r="E11" s="7">
        <f t="shared" si="0"/>
        <v>765</v>
      </c>
      <c r="F11" s="13">
        <f t="shared" si="2"/>
        <v>1.22</v>
      </c>
      <c r="G11" s="13">
        <v>130</v>
      </c>
      <c r="H11" s="13">
        <v>95</v>
      </c>
      <c r="I11" s="7">
        <f t="shared" si="1"/>
        <v>1235</v>
      </c>
      <c r="J11" s="13">
        <f t="shared" si="3"/>
        <v>1.9760000000000002</v>
      </c>
    </row>
    <row r="12" spans="1:10" ht="14.25" customHeight="1">
      <c r="A12" s="13">
        <v>5</v>
      </c>
      <c r="B12" s="14" t="s">
        <v>14</v>
      </c>
      <c r="C12" s="13">
        <v>350</v>
      </c>
      <c r="D12" s="13">
        <v>115</v>
      </c>
      <c r="E12" s="7">
        <f t="shared" si="0"/>
        <v>4025</v>
      </c>
      <c r="F12" s="13">
        <f t="shared" si="2"/>
        <v>6.44</v>
      </c>
      <c r="G12" s="13">
        <v>440</v>
      </c>
      <c r="H12" s="13">
        <v>120</v>
      </c>
      <c r="I12" s="7">
        <f t="shared" si="1"/>
        <v>5280</v>
      </c>
      <c r="J12" s="13">
        <f t="shared" si="3"/>
        <v>8.448</v>
      </c>
    </row>
    <row r="13" spans="1:10" ht="14.25" customHeight="1">
      <c r="A13" s="13">
        <v>6</v>
      </c>
      <c r="B13" s="14" t="s">
        <v>15</v>
      </c>
      <c r="C13" s="13">
        <v>300</v>
      </c>
      <c r="D13" s="13">
        <v>120</v>
      </c>
      <c r="E13" s="7">
        <f t="shared" si="0"/>
        <v>3600</v>
      </c>
      <c r="F13" s="13">
        <f t="shared" si="2"/>
        <v>5.76</v>
      </c>
      <c r="G13" s="13">
        <v>400</v>
      </c>
      <c r="H13" s="13">
        <v>125</v>
      </c>
      <c r="I13" s="7">
        <f t="shared" si="1"/>
        <v>5000</v>
      </c>
      <c r="J13" s="13">
        <f t="shared" si="3"/>
        <v>8</v>
      </c>
    </row>
    <row r="14" spans="1:10" ht="14.25" customHeight="1">
      <c r="A14" s="13">
        <v>7</v>
      </c>
      <c r="B14" s="14" t="s">
        <v>16</v>
      </c>
      <c r="C14" s="13">
        <v>190</v>
      </c>
      <c r="D14" s="13">
        <v>95</v>
      </c>
      <c r="E14" s="7">
        <f t="shared" si="0"/>
        <v>1805</v>
      </c>
      <c r="F14" s="13">
        <f t="shared" si="2"/>
        <v>2.89</v>
      </c>
      <c r="G14" s="13">
        <v>230</v>
      </c>
      <c r="H14" s="13">
        <v>100</v>
      </c>
      <c r="I14" s="7">
        <f t="shared" si="1"/>
        <v>2300</v>
      </c>
      <c r="J14" s="13">
        <f t="shared" si="3"/>
        <v>3.68</v>
      </c>
    </row>
    <row r="15" spans="1:10" ht="14.25" customHeight="1">
      <c r="A15" s="13">
        <v>8</v>
      </c>
      <c r="B15" s="14" t="s">
        <v>17</v>
      </c>
      <c r="C15" s="13">
        <v>450</v>
      </c>
      <c r="D15" s="13">
        <v>110</v>
      </c>
      <c r="E15" s="7">
        <f t="shared" si="0"/>
        <v>4950</v>
      </c>
      <c r="F15" s="13">
        <f t="shared" si="2"/>
        <v>7.92</v>
      </c>
      <c r="G15" s="13">
        <v>600</v>
      </c>
      <c r="H15" s="13">
        <v>115</v>
      </c>
      <c r="I15" s="7">
        <f t="shared" si="1"/>
        <v>6900</v>
      </c>
      <c r="J15" s="13">
        <f t="shared" si="3"/>
        <v>11.040000000000001</v>
      </c>
    </row>
    <row r="16" spans="1:10" ht="14.25" customHeight="1">
      <c r="A16" s="13">
        <v>9</v>
      </c>
      <c r="B16" s="15" t="s">
        <v>18</v>
      </c>
      <c r="C16" s="13">
        <v>150</v>
      </c>
      <c r="D16" s="13">
        <v>100</v>
      </c>
      <c r="E16" s="7">
        <f t="shared" si="0"/>
        <v>1500</v>
      </c>
      <c r="F16" s="13">
        <f t="shared" si="2"/>
        <v>2.4</v>
      </c>
      <c r="G16" s="13">
        <v>150</v>
      </c>
      <c r="H16" s="13">
        <v>105</v>
      </c>
      <c r="I16" s="7">
        <f t="shared" si="1"/>
        <v>1575</v>
      </c>
      <c r="J16" s="13">
        <f t="shared" si="3"/>
        <v>2.52</v>
      </c>
    </row>
    <row r="17" spans="1:10" ht="14.25" customHeight="1">
      <c r="A17" s="13">
        <v>10</v>
      </c>
      <c r="B17" s="15" t="s">
        <v>19</v>
      </c>
      <c r="C17" s="13">
        <v>400</v>
      </c>
      <c r="D17" s="13">
        <v>125</v>
      </c>
      <c r="E17" s="7">
        <f t="shared" si="0"/>
        <v>5000</v>
      </c>
      <c r="F17" s="13">
        <f t="shared" si="2"/>
        <v>8</v>
      </c>
      <c r="G17" s="13">
        <v>500</v>
      </c>
      <c r="H17" s="13">
        <v>130</v>
      </c>
      <c r="I17" s="7">
        <f t="shared" si="1"/>
        <v>6500</v>
      </c>
      <c r="J17" s="13">
        <f t="shared" si="3"/>
        <v>10.4</v>
      </c>
    </row>
    <row r="18" spans="1:10" ht="14.25" customHeight="1">
      <c r="A18" s="13">
        <v>11</v>
      </c>
      <c r="B18" s="15" t="s">
        <v>20</v>
      </c>
      <c r="C18" s="13">
        <v>150</v>
      </c>
      <c r="D18" s="13">
        <v>100</v>
      </c>
      <c r="E18" s="7">
        <f t="shared" si="0"/>
        <v>1500</v>
      </c>
      <c r="F18" s="13">
        <f t="shared" si="2"/>
        <v>2.4</v>
      </c>
      <c r="G18" s="13">
        <v>200</v>
      </c>
      <c r="H18" s="13">
        <v>105</v>
      </c>
      <c r="I18" s="7">
        <f t="shared" si="1"/>
        <v>2100</v>
      </c>
      <c r="J18" s="13">
        <f t="shared" si="3"/>
        <v>3.3600000000000003</v>
      </c>
    </row>
    <row r="19" spans="1:10" ht="14.25" customHeight="1">
      <c r="A19" s="13">
        <v>12</v>
      </c>
      <c r="B19" s="14" t="s">
        <v>21</v>
      </c>
      <c r="C19" s="13">
        <v>130</v>
      </c>
      <c r="D19" s="13">
        <v>90</v>
      </c>
      <c r="E19" s="7">
        <f t="shared" si="0"/>
        <v>1170</v>
      </c>
      <c r="F19" s="13">
        <f t="shared" si="2"/>
        <v>1.87</v>
      </c>
      <c r="G19" s="13">
        <v>150</v>
      </c>
      <c r="H19" s="13">
        <v>95</v>
      </c>
      <c r="I19" s="7">
        <f t="shared" si="1"/>
        <v>1425</v>
      </c>
      <c r="J19" s="13">
        <f t="shared" si="3"/>
        <v>2.2800000000000002</v>
      </c>
    </row>
    <row r="20" spans="1:10" ht="14.25" customHeight="1">
      <c r="A20" s="13">
        <v>13</v>
      </c>
      <c r="B20" s="15" t="s">
        <v>22</v>
      </c>
      <c r="C20" s="13">
        <v>300</v>
      </c>
      <c r="D20" s="13">
        <v>120</v>
      </c>
      <c r="E20" s="7">
        <f t="shared" si="0"/>
        <v>3600</v>
      </c>
      <c r="F20" s="13">
        <f t="shared" si="2"/>
        <v>5.76</v>
      </c>
      <c r="G20" s="13">
        <v>400</v>
      </c>
      <c r="H20" s="13">
        <v>130</v>
      </c>
      <c r="I20" s="7">
        <f t="shared" si="1"/>
        <v>5200</v>
      </c>
      <c r="J20" s="13">
        <f t="shared" si="3"/>
        <v>8.32</v>
      </c>
    </row>
    <row r="21" spans="1:10" ht="14.25" customHeight="1">
      <c r="A21" s="13">
        <v>14</v>
      </c>
      <c r="B21" s="14" t="s">
        <v>23</v>
      </c>
      <c r="C21" s="13">
        <v>200</v>
      </c>
      <c r="D21" s="13">
        <v>95</v>
      </c>
      <c r="E21" s="7">
        <f t="shared" si="0"/>
        <v>1900</v>
      </c>
      <c r="F21" s="13">
        <f t="shared" si="2"/>
        <v>3.04</v>
      </c>
      <c r="G21" s="13">
        <v>220</v>
      </c>
      <c r="H21" s="13">
        <v>100</v>
      </c>
      <c r="I21" s="7">
        <f t="shared" si="1"/>
        <v>2200</v>
      </c>
      <c r="J21" s="13">
        <f t="shared" si="3"/>
        <v>3.52</v>
      </c>
    </row>
    <row r="22" spans="1:10" ht="14.25" customHeight="1">
      <c r="A22" s="13">
        <v>15</v>
      </c>
      <c r="B22" s="15" t="s">
        <v>24</v>
      </c>
      <c r="C22" s="13">
        <v>100</v>
      </c>
      <c r="D22" s="13">
        <v>95</v>
      </c>
      <c r="E22" s="7">
        <f t="shared" si="0"/>
        <v>950</v>
      </c>
      <c r="F22" s="13">
        <f t="shared" si="2"/>
        <v>1.52</v>
      </c>
      <c r="G22" s="13">
        <v>120</v>
      </c>
      <c r="H22" s="13">
        <v>100</v>
      </c>
      <c r="I22" s="7">
        <f t="shared" si="1"/>
        <v>1200</v>
      </c>
      <c r="J22" s="13">
        <f t="shared" si="3"/>
        <v>1.9200000000000002</v>
      </c>
    </row>
    <row r="23" spans="1:10" ht="14.25" customHeight="1">
      <c r="A23" s="13">
        <v>16</v>
      </c>
      <c r="B23" s="15" t="s">
        <v>25</v>
      </c>
      <c r="C23" s="13">
        <v>80</v>
      </c>
      <c r="D23" s="13">
        <v>90</v>
      </c>
      <c r="E23" s="7">
        <f t="shared" si="0"/>
        <v>720</v>
      </c>
      <c r="F23" s="13">
        <f t="shared" si="2"/>
        <v>1.15</v>
      </c>
      <c r="G23" s="13">
        <v>100</v>
      </c>
      <c r="H23" s="13">
        <v>95</v>
      </c>
      <c r="I23" s="7">
        <f t="shared" si="1"/>
        <v>950</v>
      </c>
      <c r="J23" s="13">
        <f t="shared" si="3"/>
        <v>1.52</v>
      </c>
    </row>
    <row r="24" spans="1:10" ht="14.25" customHeight="1">
      <c r="A24" s="13">
        <v>17</v>
      </c>
      <c r="B24" s="14" t="s">
        <v>26</v>
      </c>
      <c r="C24" s="13">
        <v>200</v>
      </c>
      <c r="D24" s="13">
        <v>100</v>
      </c>
      <c r="E24" s="7">
        <f t="shared" si="0"/>
        <v>2000</v>
      </c>
      <c r="F24" s="13">
        <f t="shared" si="2"/>
        <v>3.2</v>
      </c>
      <c r="G24" s="13">
        <v>210</v>
      </c>
      <c r="H24" s="13">
        <v>110</v>
      </c>
      <c r="I24" s="7">
        <f t="shared" si="1"/>
        <v>2310</v>
      </c>
      <c r="J24" s="13">
        <f t="shared" si="3"/>
        <v>3.696</v>
      </c>
    </row>
    <row r="25" spans="1:10" ht="14.25" customHeight="1">
      <c r="A25" s="13">
        <v>18</v>
      </c>
      <c r="B25" s="14" t="s">
        <v>27</v>
      </c>
      <c r="C25" s="13">
        <v>100</v>
      </c>
      <c r="D25" s="13">
        <v>100</v>
      </c>
      <c r="E25" s="7">
        <f t="shared" si="0"/>
        <v>1000</v>
      </c>
      <c r="F25" s="13">
        <f t="shared" si="2"/>
        <v>1.6</v>
      </c>
      <c r="G25" s="13">
        <v>120</v>
      </c>
      <c r="H25" s="13">
        <v>105</v>
      </c>
      <c r="I25" s="7">
        <f t="shared" si="1"/>
        <v>1260</v>
      </c>
      <c r="J25" s="13">
        <f t="shared" si="3"/>
        <v>2.016</v>
      </c>
    </row>
    <row r="26" spans="1:10" ht="14.25" customHeight="1">
      <c r="A26" s="13">
        <v>19</v>
      </c>
      <c r="B26" s="14" t="s">
        <v>28</v>
      </c>
      <c r="C26" s="13">
        <v>60</v>
      </c>
      <c r="D26" s="13">
        <v>90</v>
      </c>
      <c r="E26" s="7">
        <f t="shared" si="0"/>
        <v>540</v>
      </c>
      <c r="F26" s="13">
        <f t="shared" si="2"/>
        <v>0.86</v>
      </c>
      <c r="G26" s="13">
        <v>80</v>
      </c>
      <c r="H26" s="13">
        <v>95</v>
      </c>
      <c r="I26" s="7">
        <f t="shared" si="1"/>
        <v>760</v>
      </c>
      <c r="J26" s="13">
        <f t="shared" si="3"/>
        <v>1.216</v>
      </c>
    </row>
    <row r="27" spans="1:10" ht="14.25" customHeight="1">
      <c r="A27" s="13">
        <v>20</v>
      </c>
      <c r="B27" s="14" t="s">
        <v>29</v>
      </c>
      <c r="C27" s="13">
        <v>120</v>
      </c>
      <c r="D27" s="13">
        <v>105</v>
      </c>
      <c r="E27" s="7">
        <f t="shared" si="0"/>
        <v>1260</v>
      </c>
      <c r="F27" s="13">
        <f t="shared" si="2"/>
        <v>2.02</v>
      </c>
      <c r="G27" s="13">
        <v>130</v>
      </c>
      <c r="H27" s="13">
        <v>110</v>
      </c>
      <c r="I27" s="7">
        <f t="shared" si="1"/>
        <v>1430</v>
      </c>
      <c r="J27" s="13">
        <f t="shared" si="3"/>
        <v>2.2880000000000003</v>
      </c>
    </row>
    <row r="28" spans="1:10" ht="14.25" customHeight="1">
      <c r="A28" s="13">
        <v>21</v>
      </c>
      <c r="B28" s="16" t="s">
        <v>30</v>
      </c>
      <c r="C28" s="13">
        <v>250</v>
      </c>
      <c r="D28" s="13">
        <v>105</v>
      </c>
      <c r="E28" s="7">
        <f t="shared" si="0"/>
        <v>2625</v>
      </c>
      <c r="F28" s="13">
        <f t="shared" si="2"/>
        <v>4.2</v>
      </c>
      <c r="G28" s="13">
        <v>280</v>
      </c>
      <c r="H28" s="13">
        <v>110</v>
      </c>
      <c r="I28" s="7">
        <f t="shared" si="1"/>
        <v>3080</v>
      </c>
      <c r="J28" s="13">
        <f t="shared" si="3"/>
        <v>4.928</v>
      </c>
    </row>
    <row r="29" spans="1:10" ht="14.25" customHeight="1">
      <c r="A29" s="13">
        <v>22</v>
      </c>
      <c r="B29" s="14" t="s">
        <v>31</v>
      </c>
      <c r="C29" s="13">
        <v>150</v>
      </c>
      <c r="D29" s="13">
        <v>90</v>
      </c>
      <c r="E29" s="7">
        <f t="shared" si="0"/>
        <v>1350</v>
      </c>
      <c r="F29" s="13">
        <f t="shared" si="2"/>
        <v>2.16</v>
      </c>
      <c r="G29" s="13">
        <v>180</v>
      </c>
      <c r="H29" s="13">
        <v>95</v>
      </c>
      <c r="I29" s="7">
        <f t="shared" si="1"/>
        <v>1710</v>
      </c>
      <c r="J29" s="13">
        <f t="shared" si="3"/>
        <v>2.736</v>
      </c>
    </row>
    <row r="30" spans="1:10" ht="14.25" customHeight="1">
      <c r="A30" s="13">
        <v>23</v>
      </c>
      <c r="B30" s="15" t="s">
        <v>32</v>
      </c>
      <c r="C30" s="13">
        <v>100</v>
      </c>
      <c r="D30" s="13">
        <v>95</v>
      </c>
      <c r="E30" s="7">
        <f t="shared" si="0"/>
        <v>950</v>
      </c>
      <c r="F30" s="13">
        <f t="shared" si="2"/>
        <v>1.52</v>
      </c>
      <c r="G30" s="13">
        <v>110</v>
      </c>
      <c r="H30" s="13">
        <v>100</v>
      </c>
      <c r="I30" s="7">
        <f t="shared" si="1"/>
        <v>1100</v>
      </c>
      <c r="J30" s="13">
        <f t="shared" si="3"/>
        <v>1.76</v>
      </c>
    </row>
    <row r="31" spans="1:10" ht="14.25" customHeight="1">
      <c r="A31" s="13">
        <v>24</v>
      </c>
      <c r="B31" s="15" t="s">
        <v>33</v>
      </c>
      <c r="C31" s="13">
        <v>120</v>
      </c>
      <c r="D31" s="13">
        <v>95</v>
      </c>
      <c r="E31" s="7">
        <f t="shared" si="0"/>
        <v>1140</v>
      </c>
      <c r="F31" s="13">
        <f t="shared" si="2"/>
        <v>1.82</v>
      </c>
      <c r="G31" s="13">
        <v>140</v>
      </c>
      <c r="H31" s="13">
        <v>100</v>
      </c>
      <c r="I31" s="7">
        <f t="shared" si="1"/>
        <v>1400</v>
      </c>
      <c r="J31" s="13">
        <f t="shared" si="3"/>
        <v>2.24</v>
      </c>
    </row>
    <row r="32" spans="1:10" ht="14.25" customHeight="1">
      <c r="A32" s="13">
        <v>25</v>
      </c>
      <c r="B32" s="14" t="s">
        <v>34</v>
      </c>
      <c r="C32" s="13">
        <v>150</v>
      </c>
      <c r="D32" s="13">
        <v>100</v>
      </c>
      <c r="E32" s="7">
        <f t="shared" si="0"/>
        <v>1500</v>
      </c>
      <c r="F32" s="13">
        <f t="shared" si="2"/>
        <v>2.4</v>
      </c>
      <c r="G32" s="13">
        <v>170</v>
      </c>
      <c r="H32" s="13">
        <v>105</v>
      </c>
      <c r="I32" s="7">
        <f t="shared" si="1"/>
        <v>1785</v>
      </c>
      <c r="J32" s="13">
        <f t="shared" si="3"/>
        <v>2.8560000000000003</v>
      </c>
    </row>
    <row r="33" spans="1:10" ht="14.25" customHeight="1">
      <c r="A33" s="13">
        <v>26</v>
      </c>
      <c r="B33" s="16" t="s">
        <v>35</v>
      </c>
      <c r="C33" s="13">
        <v>100</v>
      </c>
      <c r="D33" s="13">
        <v>95</v>
      </c>
      <c r="E33" s="7">
        <f t="shared" si="0"/>
        <v>950</v>
      </c>
      <c r="F33" s="13">
        <f t="shared" si="2"/>
        <v>1.52</v>
      </c>
      <c r="G33" s="13">
        <v>120</v>
      </c>
      <c r="H33" s="13">
        <v>100</v>
      </c>
      <c r="I33" s="7">
        <f t="shared" si="1"/>
        <v>1200</v>
      </c>
      <c r="J33" s="13">
        <f t="shared" si="3"/>
        <v>1.9200000000000002</v>
      </c>
    </row>
  </sheetData>
  <mergeCells count="5">
    <mergeCell ref="C5:F5"/>
    <mergeCell ref="G5:J5"/>
    <mergeCell ref="A3:J3"/>
    <mergeCell ref="A5:A6"/>
    <mergeCell ref="B5:B6"/>
  </mergeCells>
  <printOptions/>
  <pageMargins left="1.18" right="0.5" top="0.7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105" zoomScaleNormal="105" workbookViewId="0" topLeftCell="A1">
      <selection activeCell="F1" sqref="F1"/>
    </sheetView>
  </sheetViews>
  <sheetFormatPr defaultColWidth="9.140625" defaultRowHeight="12.75"/>
  <cols>
    <col min="1" max="1" width="4.421875" style="2" customWidth="1"/>
    <col min="2" max="2" width="15.28125" style="1" customWidth="1"/>
    <col min="3" max="3" width="9.140625" style="1" customWidth="1"/>
    <col min="4" max="4" width="8.140625" style="1" customWidth="1"/>
    <col min="5" max="5" width="9.140625" style="1" customWidth="1"/>
    <col min="6" max="6" width="26.421875" style="1" customWidth="1"/>
    <col min="7" max="7" width="9.140625" style="1" customWidth="1"/>
    <col min="8" max="8" width="8.00390625" style="1" customWidth="1"/>
    <col min="9" max="9" width="9.140625" style="1" customWidth="1"/>
    <col min="10" max="10" width="26.28125" style="1" customWidth="1"/>
    <col min="11" max="16384" width="9.140625" style="1" customWidth="1"/>
  </cols>
  <sheetData>
    <row r="1" s="5" customFormat="1" ht="16.5">
      <c r="A1" s="5" t="s">
        <v>0</v>
      </c>
    </row>
    <row r="2" s="2" customFormat="1" ht="16.5"/>
    <row r="3" spans="1:10" s="5" customFormat="1" ht="16.5">
      <c r="A3" s="53" t="s">
        <v>37</v>
      </c>
      <c r="B3" s="53"/>
      <c r="C3" s="53"/>
      <c r="D3" s="53"/>
      <c r="E3" s="53"/>
      <c r="F3" s="53"/>
      <c r="G3" s="53"/>
      <c r="H3" s="53"/>
      <c r="I3" s="53"/>
      <c r="J3" s="53"/>
    </row>
    <row r="4" s="2" customFormat="1" ht="16.5"/>
    <row r="5" spans="1:10" s="5" customFormat="1" ht="16.5">
      <c r="A5" s="52" t="s">
        <v>41</v>
      </c>
      <c r="B5" s="52" t="s">
        <v>1</v>
      </c>
      <c r="C5" s="52" t="s">
        <v>2</v>
      </c>
      <c r="D5" s="52"/>
      <c r="E5" s="52"/>
      <c r="F5" s="52"/>
      <c r="G5" s="52" t="s">
        <v>5</v>
      </c>
      <c r="H5" s="52"/>
      <c r="I5" s="52"/>
      <c r="J5" s="52"/>
    </row>
    <row r="6" spans="1:10" s="5" customFormat="1" ht="46.5" customHeight="1">
      <c r="A6" s="52"/>
      <c r="B6" s="52"/>
      <c r="C6" s="20" t="s">
        <v>3</v>
      </c>
      <c r="D6" s="23" t="s">
        <v>40</v>
      </c>
      <c r="E6" s="20" t="s">
        <v>4</v>
      </c>
      <c r="F6" s="23" t="s">
        <v>6</v>
      </c>
      <c r="G6" s="20" t="s">
        <v>3</v>
      </c>
      <c r="H6" s="23" t="s">
        <v>40</v>
      </c>
      <c r="I6" s="20" t="s">
        <v>4</v>
      </c>
      <c r="J6" s="23" t="s">
        <v>8</v>
      </c>
    </row>
    <row r="7" spans="1:10" s="5" customFormat="1" ht="24" customHeight="1">
      <c r="A7" s="6"/>
      <c r="B7" s="11" t="s">
        <v>9</v>
      </c>
      <c r="C7" s="11">
        <v>1000</v>
      </c>
      <c r="D7" s="12">
        <f>SUM(D8:D19)/12</f>
        <v>26</v>
      </c>
      <c r="E7" s="11">
        <f>SUM(E8:E19)</f>
        <v>2656</v>
      </c>
      <c r="F7" s="24">
        <f>SUM(F8:F19)</f>
        <v>8.764800000000001</v>
      </c>
      <c r="G7" s="11">
        <v>1000</v>
      </c>
      <c r="H7" s="12">
        <f>SUM(H8:H19)/12</f>
        <v>27</v>
      </c>
      <c r="I7" s="11">
        <f>SUM(I8:I19)</f>
        <v>2790</v>
      </c>
      <c r="J7" s="11">
        <v>8.93</v>
      </c>
    </row>
    <row r="8" spans="1:10" ht="17.25" customHeight="1">
      <c r="A8" s="18">
        <v>1</v>
      </c>
      <c r="B8" s="9" t="s">
        <v>11</v>
      </c>
      <c r="C8" s="7">
        <v>25</v>
      </c>
      <c r="D8" s="7">
        <v>25</v>
      </c>
      <c r="E8" s="7">
        <f aca="true" t="shared" si="0" ref="E8:E19">C8*D8/10</f>
        <v>62.5</v>
      </c>
      <c r="F8" s="19">
        <f>E8*0.0033</f>
        <v>0.20625</v>
      </c>
      <c r="G8" s="7">
        <v>25</v>
      </c>
      <c r="H8" s="7">
        <v>26</v>
      </c>
      <c r="I8" s="7">
        <f>G8*H8/10</f>
        <v>65</v>
      </c>
      <c r="J8" s="19">
        <f>I8*$J$7/$I$7</f>
        <v>0.20804659498207884</v>
      </c>
    </row>
    <row r="9" spans="1:10" ht="16.5">
      <c r="A9" s="18">
        <v>2</v>
      </c>
      <c r="B9" s="8" t="s">
        <v>12</v>
      </c>
      <c r="C9" s="7">
        <v>200</v>
      </c>
      <c r="D9" s="7">
        <v>27</v>
      </c>
      <c r="E9" s="7">
        <f t="shared" si="0"/>
        <v>540</v>
      </c>
      <c r="F9" s="19">
        <f aca="true" t="shared" si="1" ref="F9:F19">E9*0.0033</f>
        <v>1.782</v>
      </c>
      <c r="G9" s="7">
        <v>200</v>
      </c>
      <c r="H9" s="7">
        <v>29</v>
      </c>
      <c r="I9" s="7">
        <f aca="true" t="shared" si="2" ref="I9:I19">G9*H9/10</f>
        <v>580</v>
      </c>
      <c r="J9" s="19">
        <f aca="true" t="shared" si="3" ref="J9:J19">I9*$J$7/$I$7</f>
        <v>1.856415770609319</v>
      </c>
    </row>
    <row r="10" spans="1:10" ht="16.5">
      <c r="A10" s="18">
        <v>3</v>
      </c>
      <c r="B10" s="8" t="s">
        <v>13</v>
      </c>
      <c r="C10" s="7">
        <v>250</v>
      </c>
      <c r="D10" s="7">
        <v>26</v>
      </c>
      <c r="E10" s="7">
        <f t="shared" si="0"/>
        <v>650</v>
      </c>
      <c r="F10" s="19">
        <f t="shared" si="1"/>
        <v>2.145</v>
      </c>
      <c r="G10" s="7">
        <v>250</v>
      </c>
      <c r="H10" s="7">
        <v>27</v>
      </c>
      <c r="I10" s="7">
        <f t="shared" si="2"/>
        <v>675</v>
      </c>
      <c r="J10" s="19">
        <f t="shared" si="3"/>
        <v>2.160483870967742</v>
      </c>
    </row>
    <row r="11" spans="1:10" ht="16.5">
      <c r="A11" s="18">
        <v>4</v>
      </c>
      <c r="B11" s="9" t="s">
        <v>20</v>
      </c>
      <c r="C11" s="7">
        <v>30</v>
      </c>
      <c r="D11" s="7">
        <v>25</v>
      </c>
      <c r="E11" s="7">
        <f t="shared" si="0"/>
        <v>75</v>
      </c>
      <c r="F11" s="19">
        <f t="shared" si="1"/>
        <v>0.2475</v>
      </c>
      <c r="G11" s="7">
        <v>30</v>
      </c>
      <c r="H11" s="7">
        <v>25</v>
      </c>
      <c r="I11" s="7">
        <f t="shared" si="2"/>
        <v>75</v>
      </c>
      <c r="J11" s="19">
        <f t="shared" si="3"/>
        <v>0.2400537634408602</v>
      </c>
    </row>
    <row r="12" spans="1:10" ht="16.5">
      <c r="A12" s="18">
        <v>5</v>
      </c>
      <c r="B12" s="9" t="s">
        <v>22</v>
      </c>
      <c r="C12" s="7">
        <v>10</v>
      </c>
      <c r="D12" s="7">
        <v>27</v>
      </c>
      <c r="E12" s="7">
        <f t="shared" si="0"/>
        <v>27</v>
      </c>
      <c r="F12" s="19">
        <f t="shared" si="1"/>
        <v>0.0891</v>
      </c>
      <c r="G12" s="7">
        <v>10</v>
      </c>
      <c r="H12" s="7">
        <v>28</v>
      </c>
      <c r="I12" s="7">
        <f t="shared" si="2"/>
        <v>28</v>
      </c>
      <c r="J12" s="19">
        <f t="shared" si="3"/>
        <v>0.08962007168458781</v>
      </c>
    </row>
    <row r="13" spans="1:10" ht="16.5">
      <c r="A13" s="18">
        <v>6</v>
      </c>
      <c r="B13" s="8" t="s">
        <v>23</v>
      </c>
      <c r="C13" s="7">
        <v>40</v>
      </c>
      <c r="D13" s="7">
        <v>25</v>
      </c>
      <c r="E13" s="7">
        <f t="shared" si="0"/>
        <v>100</v>
      </c>
      <c r="F13" s="19">
        <f t="shared" si="1"/>
        <v>0.33</v>
      </c>
      <c r="G13" s="7">
        <v>40</v>
      </c>
      <c r="H13" s="7">
        <v>26</v>
      </c>
      <c r="I13" s="7">
        <f t="shared" si="2"/>
        <v>104</v>
      </c>
      <c r="J13" s="19">
        <f t="shared" si="3"/>
        <v>0.33287455197132615</v>
      </c>
    </row>
    <row r="14" spans="1:10" ht="16.5">
      <c r="A14" s="18">
        <v>7</v>
      </c>
      <c r="B14" s="8" t="s">
        <v>29</v>
      </c>
      <c r="C14" s="7">
        <v>20</v>
      </c>
      <c r="D14" s="7">
        <v>25</v>
      </c>
      <c r="E14" s="7">
        <f t="shared" si="0"/>
        <v>50</v>
      </c>
      <c r="F14" s="19">
        <f t="shared" si="1"/>
        <v>0.165</v>
      </c>
      <c r="G14" s="7">
        <v>20</v>
      </c>
      <c r="H14" s="7">
        <v>25</v>
      </c>
      <c r="I14" s="7">
        <f t="shared" si="2"/>
        <v>50</v>
      </c>
      <c r="J14" s="19">
        <f t="shared" si="3"/>
        <v>0.1600358422939068</v>
      </c>
    </row>
    <row r="15" spans="1:10" ht="16.5">
      <c r="A15" s="18">
        <v>8</v>
      </c>
      <c r="B15" s="10" t="s">
        <v>30</v>
      </c>
      <c r="C15" s="7">
        <v>30</v>
      </c>
      <c r="D15" s="7">
        <v>25</v>
      </c>
      <c r="E15" s="7">
        <f t="shared" si="0"/>
        <v>75</v>
      </c>
      <c r="F15" s="19">
        <f t="shared" si="1"/>
        <v>0.2475</v>
      </c>
      <c r="G15" s="7">
        <v>30</v>
      </c>
      <c r="H15" s="7">
        <v>26</v>
      </c>
      <c r="I15" s="7">
        <f t="shared" si="2"/>
        <v>78</v>
      </c>
      <c r="J15" s="19">
        <f t="shared" si="3"/>
        <v>0.2496559139784946</v>
      </c>
    </row>
    <row r="16" spans="1:10" ht="16.5">
      <c r="A16" s="18">
        <v>9</v>
      </c>
      <c r="B16" s="8" t="s">
        <v>31</v>
      </c>
      <c r="C16" s="7">
        <v>190</v>
      </c>
      <c r="D16" s="7">
        <v>28</v>
      </c>
      <c r="E16" s="7">
        <f t="shared" si="0"/>
        <v>532</v>
      </c>
      <c r="F16" s="19">
        <f t="shared" si="1"/>
        <v>1.7556</v>
      </c>
      <c r="G16" s="7">
        <v>190</v>
      </c>
      <c r="H16" s="7">
        <v>30</v>
      </c>
      <c r="I16" s="7">
        <f t="shared" si="2"/>
        <v>570</v>
      </c>
      <c r="J16" s="19">
        <f t="shared" si="3"/>
        <v>1.8244086021505375</v>
      </c>
    </row>
    <row r="17" spans="1:10" ht="16.5">
      <c r="A17" s="18">
        <v>10</v>
      </c>
      <c r="B17" s="9" t="s">
        <v>33</v>
      </c>
      <c r="C17" s="7">
        <v>120</v>
      </c>
      <c r="D17" s="7">
        <v>27</v>
      </c>
      <c r="E17" s="7">
        <f t="shared" si="0"/>
        <v>324</v>
      </c>
      <c r="F17" s="19">
        <f t="shared" si="1"/>
        <v>1.0692</v>
      </c>
      <c r="G17" s="7">
        <v>120</v>
      </c>
      <c r="H17" s="7">
        <v>28</v>
      </c>
      <c r="I17" s="7">
        <f t="shared" si="2"/>
        <v>336</v>
      </c>
      <c r="J17" s="19">
        <f t="shared" si="3"/>
        <v>1.0754408602150538</v>
      </c>
    </row>
    <row r="18" spans="1:10" ht="16.5">
      <c r="A18" s="18">
        <v>11</v>
      </c>
      <c r="B18" s="8" t="s">
        <v>34</v>
      </c>
      <c r="C18" s="7">
        <v>40</v>
      </c>
      <c r="D18" s="7">
        <v>27</v>
      </c>
      <c r="E18" s="7">
        <f t="shared" si="0"/>
        <v>108</v>
      </c>
      <c r="F18" s="19">
        <f t="shared" si="1"/>
        <v>0.3564</v>
      </c>
      <c r="G18" s="7">
        <v>40</v>
      </c>
      <c r="H18" s="7">
        <v>28</v>
      </c>
      <c r="I18" s="7">
        <f t="shared" si="2"/>
        <v>112</v>
      </c>
      <c r="J18" s="19">
        <f t="shared" si="3"/>
        <v>0.35848028673835125</v>
      </c>
    </row>
    <row r="19" spans="1:10" ht="16.5">
      <c r="A19" s="18">
        <v>12</v>
      </c>
      <c r="B19" s="10" t="s">
        <v>35</v>
      </c>
      <c r="C19" s="7">
        <v>45</v>
      </c>
      <c r="D19" s="7">
        <v>25</v>
      </c>
      <c r="E19" s="7">
        <f t="shared" si="0"/>
        <v>112.5</v>
      </c>
      <c r="F19" s="19">
        <f t="shared" si="1"/>
        <v>0.37125</v>
      </c>
      <c r="G19" s="7">
        <v>45</v>
      </c>
      <c r="H19" s="7">
        <v>26</v>
      </c>
      <c r="I19" s="7">
        <f t="shared" si="2"/>
        <v>117</v>
      </c>
      <c r="J19" s="19">
        <f t="shared" si="3"/>
        <v>0.37448387096774194</v>
      </c>
    </row>
    <row r="20" spans="3:8" ht="16.5">
      <c r="C20" s="2"/>
      <c r="D20" s="2"/>
      <c r="G20" s="2"/>
      <c r="H20" s="2"/>
    </row>
    <row r="21" spans="3:10" ht="16.5">
      <c r="C21" s="2"/>
      <c r="D21" s="2"/>
      <c r="E21" s="2"/>
      <c r="F21" s="2"/>
      <c r="G21" s="2"/>
      <c r="H21" s="2"/>
      <c r="I21" s="2"/>
      <c r="J21" s="2"/>
    </row>
    <row r="22" spans="3:10" ht="16.5">
      <c r="C22" s="2"/>
      <c r="D22" s="2"/>
      <c r="E22" s="2"/>
      <c r="F22" s="2"/>
      <c r="G22" s="2"/>
      <c r="H22" s="2"/>
      <c r="I22" s="2"/>
      <c r="J22" s="2"/>
    </row>
    <row r="23" spans="3:10" ht="16.5">
      <c r="C23" s="2"/>
      <c r="D23" s="2"/>
      <c r="E23" s="2"/>
      <c r="F23" s="2"/>
      <c r="G23" s="2"/>
      <c r="H23" s="2"/>
      <c r="I23" s="2"/>
      <c r="J23" s="2"/>
    </row>
    <row r="24" spans="3:10" ht="16.5">
      <c r="C24" s="2"/>
      <c r="D24" s="2"/>
      <c r="E24" s="2"/>
      <c r="F24" s="2"/>
      <c r="G24" s="2"/>
      <c r="H24" s="2"/>
      <c r="I24" s="2"/>
      <c r="J24" s="2"/>
    </row>
    <row r="25" spans="3:10" ht="16.5">
      <c r="C25" s="2"/>
      <c r="D25" s="2"/>
      <c r="E25" s="2"/>
      <c r="F25" s="2"/>
      <c r="G25" s="2"/>
      <c r="H25" s="2"/>
      <c r="I25" s="2"/>
      <c r="J25" s="2"/>
    </row>
    <row r="26" spans="3:10" ht="16.5">
      <c r="C26" s="2"/>
      <c r="D26" s="2"/>
      <c r="E26" s="2"/>
      <c r="F26" s="2"/>
      <c r="G26" s="2"/>
      <c r="H26" s="2"/>
      <c r="I26" s="2"/>
      <c r="J26" s="2"/>
    </row>
    <row r="27" spans="3:10" ht="16.5">
      <c r="C27" s="2"/>
      <c r="D27" s="2"/>
      <c r="E27" s="2"/>
      <c r="F27" s="2"/>
      <c r="G27" s="2"/>
      <c r="H27" s="2"/>
      <c r="I27" s="2"/>
      <c r="J27" s="2"/>
    </row>
    <row r="28" spans="3:10" ht="16.5">
      <c r="C28" s="2"/>
      <c r="D28" s="2"/>
      <c r="E28" s="2"/>
      <c r="F28" s="2"/>
      <c r="G28" s="2"/>
      <c r="H28" s="2"/>
      <c r="I28" s="2"/>
      <c r="J28" s="2"/>
    </row>
    <row r="29" spans="3:10" ht="16.5">
      <c r="C29" s="2"/>
      <c r="D29" s="2"/>
      <c r="E29" s="2"/>
      <c r="F29" s="2"/>
      <c r="G29" s="2"/>
      <c r="H29" s="2"/>
      <c r="I29" s="2"/>
      <c r="J29" s="2"/>
    </row>
    <row r="30" spans="3:10" ht="16.5">
      <c r="C30" s="2"/>
      <c r="D30" s="2"/>
      <c r="E30" s="2"/>
      <c r="F30" s="2"/>
      <c r="G30" s="2"/>
      <c r="H30" s="2"/>
      <c r="I30" s="2"/>
      <c r="J30" s="2"/>
    </row>
    <row r="31" spans="3:10" ht="16.5">
      <c r="C31" s="2"/>
      <c r="D31" s="2"/>
      <c r="E31" s="2"/>
      <c r="F31" s="2"/>
      <c r="G31" s="2"/>
      <c r="H31" s="2"/>
      <c r="I31" s="2"/>
      <c r="J31" s="2"/>
    </row>
    <row r="32" spans="3:10" ht="16.5">
      <c r="C32" s="2"/>
      <c r="D32" s="2"/>
      <c r="E32" s="2"/>
      <c r="F32" s="2"/>
      <c r="G32" s="2"/>
      <c r="H32" s="2"/>
      <c r="I32" s="2"/>
      <c r="J32" s="2"/>
    </row>
    <row r="33" spans="3:10" ht="16.5">
      <c r="C33" s="2"/>
      <c r="D33" s="2"/>
      <c r="E33" s="2"/>
      <c r="F33" s="2"/>
      <c r="G33" s="2"/>
      <c r="H33" s="2"/>
      <c r="I33" s="2"/>
      <c r="J33" s="2"/>
    </row>
    <row r="34" spans="3:10" ht="16.5">
      <c r="C34" s="2"/>
      <c r="D34" s="2"/>
      <c r="E34" s="2"/>
      <c r="F34" s="2"/>
      <c r="G34" s="2"/>
      <c r="H34" s="2"/>
      <c r="I34" s="2"/>
      <c r="J34" s="2"/>
    </row>
    <row r="35" spans="3:10" ht="16.5">
      <c r="C35" s="2"/>
      <c r="D35" s="2"/>
      <c r="E35" s="2"/>
      <c r="F35" s="2"/>
      <c r="G35" s="2"/>
      <c r="H35" s="2"/>
      <c r="I35" s="2"/>
      <c r="J35" s="2"/>
    </row>
    <row r="36" spans="3:10" ht="16.5">
      <c r="C36" s="2"/>
      <c r="D36" s="2"/>
      <c r="E36" s="2"/>
      <c r="F36" s="2"/>
      <c r="G36" s="2"/>
      <c r="H36" s="2"/>
      <c r="I36" s="2"/>
      <c r="J36" s="2"/>
    </row>
  </sheetData>
  <mergeCells count="5">
    <mergeCell ref="A3:J3"/>
    <mergeCell ref="C5:F5"/>
    <mergeCell ref="G5:J5"/>
    <mergeCell ref="A5:A6"/>
    <mergeCell ref="B5:B6"/>
  </mergeCells>
  <printOptions/>
  <pageMargins left="1.2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E6" sqref="E6"/>
    </sheetView>
  </sheetViews>
  <sheetFormatPr defaultColWidth="9.140625" defaultRowHeight="12.75"/>
  <cols>
    <col min="1" max="1" width="3.8515625" style="2" customWidth="1"/>
    <col min="2" max="2" width="14.00390625" style="1" customWidth="1"/>
    <col min="3" max="3" width="9.140625" style="1" customWidth="1"/>
    <col min="4" max="4" width="9.57421875" style="1" customWidth="1"/>
    <col min="5" max="5" width="9.140625" style="1" customWidth="1"/>
    <col min="6" max="6" width="26.421875" style="1" customWidth="1"/>
    <col min="7" max="9" width="9.140625" style="1" customWidth="1"/>
    <col min="10" max="10" width="27.28125" style="1" customWidth="1"/>
    <col min="11" max="16384" width="9.140625" style="1" customWidth="1"/>
  </cols>
  <sheetData>
    <row r="1" s="5" customFormat="1" ht="16.5">
      <c r="A1" s="5" t="s">
        <v>0</v>
      </c>
    </row>
    <row r="2" s="2" customFormat="1" ht="16.5"/>
    <row r="3" spans="1:10" s="2" customFormat="1" ht="16.5">
      <c r="A3" s="53" t="s">
        <v>45</v>
      </c>
      <c r="B3" s="53"/>
      <c r="C3" s="53"/>
      <c r="D3" s="53"/>
      <c r="E3" s="53"/>
      <c r="F3" s="53"/>
      <c r="G3" s="53"/>
      <c r="H3" s="53"/>
      <c r="I3" s="53"/>
      <c r="J3" s="53"/>
    </row>
    <row r="4" s="2" customFormat="1" ht="16.5"/>
    <row r="5" spans="1:10" s="5" customFormat="1" ht="16.5">
      <c r="A5" s="52" t="s">
        <v>41</v>
      </c>
      <c r="B5" s="52" t="s">
        <v>1</v>
      </c>
      <c r="C5" s="52" t="s">
        <v>2</v>
      </c>
      <c r="D5" s="52"/>
      <c r="E5" s="52"/>
      <c r="F5" s="52"/>
      <c r="G5" s="52" t="s">
        <v>5</v>
      </c>
      <c r="H5" s="52"/>
      <c r="I5" s="52"/>
      <c r="J5" s="52"/>
    </row>
    <row r="6" spans="1:10" s="4" customFormat="1" ht="49.5" customHeight="1">
      <c r="A6" s="52"/>
      <c r="B6" s="52"/>
      <c r="C6" s="20" t="s">
        <v>3</v>
      </c>
      <c r="D6" s="23" t="s">
        <v>39</v>
      </c>
      <c r="E6" s="20" t="s">
        <v>4</v>
      </c>
      <c r="F6" s="23" t="s">
        <v>6</v>
      </c>
      <c r="G6" s="20" t="s">
        <v>3</v>
      </c>
      <c r="H6" s="23" t="s">
        <v>7</v>
      </c>
      <c r="I6" s="20" t="s">
        <v>4</v>
      </c>
      <c r="J6" s="23" t="s">
        <v>8</v>
      </c>
    </row>
    <row r="7" spans="1:10" s="5" customFormat="1" ht="18.75" customHeight="1">
      <c r="A7" s="11"/>
      <c r="B7" s="11" t="s">
        <v>9</v>
      </c>
      <c r="C7" s="7">
        <f>SUM(C8:C24)</f>
        <v>100</v>
      </c>
      <c r="D7" s="7">
        <f>SUM(D8:D24)/17</f>
        <v>10.058823529411764</v>
      </c>
      <c r="E7" s="7">
        <f>SUM(E8:E24)</f>
        <v>1034</v>
      </c>
      <c r="F7" s="7">
        <v>1.45</v>
      </c>
      <c r="G7" s="7">
        <f>SUM(G8:G24)</f>
        <v>100</v>
      </c>
      <c r="H7" s="7">
        <f>SUM(H8:H24)/17</f>
        <v>14.588235294117647</v>
      </c>
      <c r="I7" s="7">
        <f>SUM(I8:I24)</f>
        <v>1491</v>
      </c>
      <c r="J7" s="7">
        <v>2.09</v>
      </c>
    </row>
    <row r="8" spans="1:10" ht="16.5">
      <c r="A8" s="7">
        <v>1</v>
      </c>
      <c r="B8" s="9" t="s">
        <v>42</v>
      </c>
      <c r="C8" s="7">
        <v>3</v>
      </c>
      <c r="D8" s="7">
        <v>10</v>
      </c>
      <c r="E8" s="7">
        <f>C8*D8</f>
        <v>30</v>
      </c>
      <c r="F8" s="19">
        <f>E8*$F$7/$E$7</f>
        <v>0.04206963249516441</v>
      </c>
      <c r="G8" s="7">
        <v>3</v>
      </c>
      <c r="H8" s="7">
        <v>15</v>
      </c>
      <c r="I8" s="7">
        <f>G8*H8</f>
        <v>45</v>
      </c>
      <c r="J8" s="19">
        <f>I8*$J$7/$I$7</f>
        <v>0.06307847082494969</v>
      </c>
    </row>
    <row r="9" spans="1:10" ht="16.5">
      <c r="A9" s="7">
        <v>2</v>
      </c>
      <c r="B9" s="8" t="s">
        <v>13</v>
      </c>
      <c r="C9" s="7">
        <v>5</v>
      </c>
      <c r="D9" s="7">
        <v>10</v>
      </c>
      <c r="E9" s="7">
        <f aca="true" t="shared" si="0" ref="E9:E24">C9*D9</f>
        <v>50</v>
      </c>
      <c r="F9" s="19">
        <f aca="true" t="shared" si="1" ref="F9:F24">E9*$F$7/$E$7</f>
        <v>0.07011605415860735</v>
      </c>
      <c r="G9" s="7">
        <v>5</v>
      </c>
      <c r="H9" s="7">
        <v>14</v>
      </c>
      <c r="I9" s="7">
        <f aca="true" t="shared" si="2" ref="I9:I24">G9*H9</f>
        <v>70</v>
      </c>
      <c r="J9" s="19">
        <f aca="true" t="shared" si="3" ref="J9:J24">I9*$J$7/$I$7</f>
        <v>0.09812206572769952</v>
      </c>
    </row>
    <row r="10" spans="1:10" ht="16.5">
      <c r="A10" s="7">
        <v>3</v>
      </c>
      <c r="B10" s="8" t="s">
        <v>14</v>
      </c>
      <c r="C10" s="7">
        <v>15</v>
      </c>
      <c r="D10" s="7">
        <v>11</v>
      </c>
      <c r="E10" s="7">
        <f t="shared" si="0"/>
        <v>165</v>
      </c>
      <c r="F10" s="19">
        <f t="shared" si="1"/>
        <v>0.23138297872340424</v>
      </c>
      <c r="G10" s="7">
        <v>15</v>
      </c>
      <c r="H10" s="7">
        <v>16</v>
      </c>
      <c r="I10" s="7">
        <f t="shared" si="2"/>
        <v>240</v>
      </c>
      <c r="J10" s="19">
        <f t="shared" si="3"/>
        <v>0.33641851106639836</v>
      </c>
    </row>
    <row r="11" spans="1:10" ht="16.5">
      <c r="A11" s="7">
        <v>4</v>
      </c>
      <c r="B11" s="17" t="s">
        <v>38</v>
      </c>
      <c r="C11" s="7">
        <v>2</v>
      </c>
      <c r="D11" s="7">
        <v>10</v>
      </c>
      <c r="E11" s="7">
        <f t="shared" si="0"/>
        <v>20</v>
      </c>
      <c r="F11" s="19">
        <f t="shared" si="1"/>
        <v>0.02804642166344294</v>
      </c>
      <c r="G11" s="7">
        <v>2</v>
      </c>
      <c r="H11" s="7">
        <v>14</v>
      </c>
      <c r="I11" s="7">
        <f t="shared" si="2"/>
        <v>28</v>
      </c>
      <c r="J11" s="19">
        <f t="shared" si="3"/>
        <v>0.03924882629107981</v>
      </c>
    </row>
    <row r="12" spans="1:10" ht="16.5">
      <c r="A12" s="7">
        <v>5</v>
      </c>
      <c r="B12" s="8" t="s">
        <v>16</v>
      </c>
      <c r="C12" s="7">
        <v>5</v>
      </c>
      <c r="D12" s="7">
        <v>9</v>
      </c>
      <c r="E12" s="7">
        <f t="shared" si="0"/>
        <v>45</v>
      </c>
      <c r="F12" s="19">
        <f t="shared" si="1"/>
        <v>0.06310444874274662</v>
      </c>
      <c r="G12" s="7">
        <v>5</v>
      </c>
      <c r="H12" s="7">
        <v>14</v>
      </c>
      <c r="I12" s="7">
        <f t="shared" si="2"/>
        <v>70</v>
      </c>
      <c r="J12" s="19">
        <f t="shared" si="3"/>
        <v>0.09812206572769952</v>
      </c>
    </row>
    <row r="13" spans="1:10" ht="16.5">
      <c r="A13" s="7">
        <v>6</v>
      </c>
      <c r="B13" s="8" t="s">
        <v>17</v>
      </c>
      <c r="C13" s="7">
        <v>5</v>
      </c>
      <c r="D13" s="7">
        <v>10</v>
      </c>
      <c r="E13" s="7">
        <f t="shared" si="0"/>
        <v>50</v>
      </c>
      <c r="F13" s="19">
        <f t="shared" si="1"/>
        <v>0.07011605415860735</v>
      </c>
      <c r="G13" s="7">
        <v>5</v>
      </c>
      <c r="H13" s="7">
        <v>15</v>
      </c>
      <c r="I13" s="7">
        <f t="shared" si="2"/>
        <v>75</v>
      </c>
      <c r="J13" s="19">
        <f t="shared" si="3"/>
        <v>0.10513078470824949</v>
      </c>
    </row>
    <row r="14" spans="1:10" ht="16.5">
      <c r="A14" s="7">
        <v>7</v>
      </c>
      <c r="B14" s="9" t="s">
        <v>18</v>
      </c>
      <c r="C14" s="7">
        <v>3</v>
      </c>
      <c r="D14" s="7">
        <v>9</v>
      </c>
      <c r="E14" s="7">
        <f t="shared" si="0"/>
        <v>27</v>
      </c>
      <c r="F14" s="19">
        <f t="shared" si="1"/>
        <v>0.03786266924564797</v>
      </c>
      <c r="G14" s="7">
        <v>3</v>
      </c>
      <c r="H14" s="7">
        <v>14</v>
      </c>
      <c r="I14" s="7">
        <f t="shared" si="2"/>
        <v>42</v>
      </c>
      <c r="J14" s="19">
        <f t="shared" si="3"/>
        <v>0.05887323943661972</v>
      </c>
    </row>
    <row r="15" spans="1:10" ht="16.5">
      <c r="A15" s="7">
        <v>8</v>
      </c>
      <c r="B15" s="9" t="s">
        <v>20</v>
      </c>
      <c r="C15" s="7">
        <v>10</v>
      </c>
      <c r="D15" s="7">
        <v>12</v>
      </c>
      <c r="E15" s="7">
        <f t="shared" si="0"/>
        <v>120</v>
      </c>
      <c r="F15" s="19">
        <f t="shared" si="1"/>
        <v>0.16827852998065765</v>
      </c>
      <c r="G15" s="7">
        <v>10</v>
      </c>
      <c r="H15" s="7">
        <v>16</v>
      </c>
      <c r="I15" s="7">
        <f t="shared" si="2"/>
        <v>160</v>
      </c>
      <c r="J15" s="19">
        <f t="shared" si="3"/>
        <v>0.2242790073775989</v>
      </c>
    </row>
    <row r="16" spans="1:10" ht="16.5">
      <c r="A16" s="7">
        <v>9</v>
      </c>
      <c r="B16" s="9" t="s">
        <v>22</v>
      </c>
      <c r="C16" s="7">
        <v>7</v>
      </c>
      <c r="D16" s="7">
        <v>12</v>
      </c>
      <c r="E16" s="7">
        <f t="shared" si="0"/>
        <v>84</v>
      </c>
      <c r="F16" s="19">
        <f t="shared" si="1"/>
        <v>0.11779497098646034</v>
      </c>
      <c r="G16" s="7">
        <v>7</v>
      </c>
      <c r="H16" s="7">
        <v>17</v>
      </c>
      <c r="I16" s="7">
        <f t="shared" si="2"/>
        <v>119</v>
      </c>
      <c r="J16" s="19">
        <f t="shared" si="3"/>
        <v>0.1668075117370892</v>
      </c>
    </row>
    <row r="17" spans="1:10" ht="16.5">
      <c r="A17" s="7">
        <v>10</v>
      </c>
      <c r="B17" s="8" t="s">
        <v>23</v>
      </c>
      <c r="C17" s="7">
        <v>5</v>
      </c>
      <c r="D17" s="7">
        <v>9</v>
      </c>
      <c r="E17" s="7">
        <f t="shared" si="0"/>
        <v>45</v>
      </c>
      <c r="F17" s="19">
        <f t="shared" si="1"/>
        <v>0.06310444874274662</v>
      </c>
      <c r="G17" s="7">
        <v>5</v>
      </c>
      <c r="H17" s="7">
        <v>14</v>
      </c>
      <c r="I17" s="7">
        <f>G17*H17</f>
        <v>70</v>
      </c>
      <c r="J17" s="19">
        <f t="shared" si="3"/>
        <v>0.09812206572769952</v>
      </c>
    </row>
    <row r="18" spans="1:10" ht="16.5">
      <c r="A18" s="7">
        <v>11</v>
      </c>
      <c r="B18" s="9" t="s">
        <v>25</v>
      </c>
      <c r="C18" s="7">
        <v>7</v>
      </c>
      <c r="D18" s="7">
        <v>9</v>
      </c>
      <c r="E18" s="7">
        <f t="shared" si="0"/>
        <v>63</v>
      </c>
      <c r="F18" s="19">
        <f t="shared" si="1"/>
        <v>0.08834622823984525</v>
      </c>
      <c r="G18" s="7">
        <v>7</v>
      </c>
      <c r="H18" s="7">
        <v>14</v>
      </c>
      <c r="I18" s="7">
        <f t="shared" si="2"/>
        <v>98</v>
      </c>
      <c r="J18" s="19">
        <f t="shared" si="3"/>
        <v>0.13737089201877933</v>
      </c>
    </row>
    <row r="19" spans="1:10" ht="16.5">
      <c r="A19" s="7">
        <v>12</v>
      </c>
      <c r="B19" s="8" t="s">
        <v>27</v>
      </c>
      <c r="C19" s="7">
        <v>3</v>
      </c>
      <c r="D19" s="7">
        <v>9</v>
      </c>
      <c r="E19" s="7">
        <f t="shared" si="0"/>
        <v>27</v>
      </c>
      <c r="F19" s="19">
        <f t="shared" si="1"/>
        <v>0.03786266924564797</v>
      </c>
      <c r="G19" s="7">
        <v>3</v>
      </c>
      <c r="H19" s="7">
        <v>13</v>
      </c>
      <c r="I19" s="7">
        <f t="shared" si="2"/>
        <v>39</v>
      </c>
      <c r="J19" s="19">
        <f t="shared" si="3"/>
        <v>0.05466800804828973</v>
      </c>
    </row>
    <row r="20" spans="1:10" ht="16.5">
      <c r="A20" s="7">
        <v>13</v>
      </c>
      <c r="B20" s="8" t="s">
        <v>29</v>
      </c>
      <c r="C20" s="7">
        <v>8</v>
      </c>
      <c r="D20" s="7">
        <v>11</v>
      </c>
      <c r="E20" s="7">
        <f t="shared" si="0"/>
        <v>88</v>
      </c>
      <c r="F20" s="19">
        <f t="shared" si="1"/>
        <v>0.12340425531914893</v>
      </c>
      <c r="G20" s="7">
        <v>8</v>
      </c>
      <c r="H20" s="7">
        <v>15</v>
      </c>
      <c r="I20" s="7">
        <f t="shared" si="2"/>
        <v>120</v>
      </c>
      <c r="J20" s="19">
        <f t="shared" si="3"/>
        <v>0.16820925553319918</v>
      </c>
    </row>
    <row r="21" spans="1:10" ht="16.5">
      <c r="A21" s="7">
        <v>14</v>
      </c>
      <c r="B21" s="10" t="s">
        <v>30</v>
      </c>
      <c r="C21" s="7">
        <v>7</v>
      </c>
      <c r="D21" s="7">
        <v>10</v>
      </c>
      <c r="E21" s="7">
        <f t="shared" si="0"/>
        <v>70</v>
      </c>
      <c r="F21" s="19">
        <f t="shared" si="1"/>
        <v>0.09816247582205029</v>
      </c>
      <c r="G21" s="7">
        <v>7</v>
      </c>
      <c r="H21" s="7">
        <v>15</v>
      </c>
      <c r="I21" s="7">
        <f t="shared" si="2"/>
        <v>105</v>
      </c>
      <c r="J21" s="19">
        <f t="shared" si="3"/>
        <v>0.1471830985915493</v>
      </c>
    </row>
    <row r="22" spans="1:10" ht="16.5">
      <c r="A22" s="7">
        <v>15</v>
      </c>
      <c r="B22" s="8" t="s">
        <v>31</v>
      </c>
      <c r="C22" s="7">
        <v>5</v>
      </c>
      <c r="D22" s="7">
        <v>9</v>
      </c>
      <c r="E22" s="7">
        <f t="shared" si="0"/>
        <v>45</v>
      </c>
      <c r="F22" s="19">
        <f t="shared" si="1"/>
        <v>0.06310444874274662</v>
      </c>
      <c r="G22" s="7">
        <v>5</v>
      </c>
      <c r="H22" s="7">
        <v>11</v>
      </c>
      <c r="I22" s="7">
        <f t="shared" si="2"/>
        <v>55</v>
      </c>
      <c r="J22" s="19">
        <f t="shared" si="3"/>
        <v>0.07709590878604962</v>
      </c>
    </row>
    <row r="23" spans="1:10" ht="16.5">
      <c r="A23" s="7">
        <v>16</v>
      </c>
      <c r="B23" s="9" t="s">
        <v>32</v>
      </c>
      <c r="C23" s="7">
        <v>5</v>
      </c>
      <c r="D23" s="7">
        <v>11</v>
      </c>
      <c r="E23" s="7">
        <f t="shared" si="0"/>
        <v>55</v>
      </c>
      <c r="F23" s="19">
        <f t="shared" si="1"/>
        <v>0.07712765957446809</v>
      </c>
      <c r="G23" s="7">
        <v>5</v>
      </c>
      <c r="H23" s="7">
        <v>16</v>
      </c>
      <c r="I23" s="7">
        <f t="shared" si="2"/>
        <v>80</v>
      </c>
      <c r="J23" s="19">
        <f t="shared" si="3"/>
        <v>0.11213950368879945</v>
      </c>
    </row>
    <row r="24" spans="1:10" ht="16.5">
      <c r="A24" s="7">
        <v>17</v>
      </c>
      <c r="B24" s="10" t="s">
        <v>35</v>
      </c>
      <c r="C24" s="7">
        <v>5</v>
      </c>
      <c r="D24" s="7">
        <v>10</v>
      </c>
      <c r="E24" s="7">
        <f t="shared" si="0"/>
        <v>50</v>
      </c>
      <c r="F24" s="19">
        <f t="shared" si="1"/>
        <v>0.07011605415860735</v>
      </c>
      <c r="G24" s="7">
        <v>5</v>
      </c>
      <c r="H24" s="7">
        <v>15</v>
      </c>
      <c r="I24" s="7">
        <f t="shared" si="2"/>
        <v>75</v>
      </c>
      <c r="J24" s="19">
        <f t="shared" si="3"/>
        <v>0.10513078470824949</v>
      </c>
    </row>
  </sheetData>
  <mergeCells count="5">
    <mergeCell ref="A3:J3"/>
    <mergeCell ref="C5:F5"/>
    <mergeCell ref="G5:J5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:J3"/>
    </sheetView>
  </sheetViews>
  <sheetFormatPr defaultColWidth="9.140625" defaultRowHeight="12.75"/>
  <cols>
    <col min="1" max="1" width="3.57421875" style="2" customWidth="1"/>
    <col min="2" max="2" width="14.00390625" style="1" customWidth="1"/>
    <col min="3" max="3" width="8.421875" style="1" customWidth="1"/>
    <col min="4" max="4" width="10.7109375" style="1" customWidth="1"/>
    <col min="5" max="5" width="9.140625" style="1" customWidth="1"/>
    <col min="6" max="6" width="21.00390625" style="1" customWidth="1"/>
    <col min="7" max="7" width="8.00390625" style="1" customWidth="1"/>
    <col min="8" max="8" width="9.421875" style="1" customWidth="1"/>
    <col min="9" max="9" width="8.7109375" style="1" customWidth="1"/>
    <col min="10" max="10" width="21.8515625" style="1" customWidth="1"/>
    <col min="11" max="16384" width="9.140625" style="1" customWidth="1"/>
  </cols>
  <sheetData>
    <row r="1" s="5" customFormat="1" ht="16.5">
      <c r="A1" s="5" t="s">
        <v>0</v>
      </c>
    </row>
    <row r="2" s="2" customFormat="1" ht="15.75" customHeight="1"/>
    <row r="3" spans="1:10" s="5" customFormat="1" ht="16.5">
      <c r="A3" s="53" t="s">
        <v>46</v>
      </c>
      <c r="B3" s="53"/>
      <c r="C3" s="53"/>
      <c r="D3" s="53"/>
      <c r="E3" s="53"/>
      <c r="F3" s="53"/>
      <c r="G3" s="53"/>
      <c r="H3" s="53"/>
      <c r="I3" s="53"/>
      <c r="J3" s="53"/>
    </row>
    <row r="4" s="2" customFormat="1" ht="15" customHeight="1"/>
    <row r="5" spans="1:10" s="5" customFormat="1" ht="18.75" customHeight="1">
      <c r="A5" s="52" t="s">
        <v>41</v>
      </c>
      <c r="B5" s="52" t="s">
        <v>1</v>
      </c>
      <c r="C5" s="52" t="s">
        <v>2</v>
      </c>
      <c r="D5" s="52"/>
      <c r="E5" s="52"/>
      <c r="F5" s="52"/>
      <c r="G5" s="52" t="s">
        <v>5</v>
      </c>
      <c r="H5" s="52"/>
      <c r="I5" s="52"/>
      <c r="J5" s="52"/>
    </row>
    <row r="6" spans="1:10" s="4" customFormat="1" ht="74.25" customHeight="1">
      <c r="A6" s="52"/>
      <c r="B6" s="52"/>
      <c r="C6" s="20" t="s">
        <v>3</v>
      </c>
      <c r="D6" s="23" t="s">
        <v>39</v>
      </c>
      <c r="E6" s="20" t="s">
        <v>4</v>
      </c>
      <c r="F6" s="23" t="s">
        <v>44</v>
      </c>
      <c r="G6" s="20" t="s">
        <v>3</v>
      </c>
      <c r="H6" s="23" t="s">
        <v>39</v>
      </c>
      <c r="I6" s="20" t="s">
        <v>4</v>
      </c>
      <c r="J6" s="23" t="s">
        <v>44</v>
      </c>
    </row>
    <row r="7" spans="1:10" s="5" customFormat="1" ht="18" customHeight="1">
      <c r="A7" s="11"/>
      <c r="B7" s="11" t="s">
        <v>9</v>
      </c>
      <c r="C7" s="11">
        <f>SUM(C8:C16)</f>
        <v>100</v>
      </c>
      <c r="D7" s="11">
        <f>SUM(D8:D16)/8</f>
        <v>13.625</v>
      </c>
      <c r="E7" s="11">
        <f>SUM(E8:E16)</f>
        <v>1296</v>
      </c>
      <c r="F7" s="24">
        <f>SUM(F8:F16)</f>
        <v>4.7951999999999995</v>
      </c>
      <c r="G7" s="11">
        <f>SUM(G8:G16)</f>
        <v>100</v>
      </c>
      <c r="H7" s="11">
        <f>SUM(H8:H16)/8</f>
        <v>16.875</v>
      </c>
      <c r="I7" s="11">
        <f>SUM(I8:I16)</f>
        <v>1591</v>
      </c>
      <c r="J7" s="24">
        <f>SUM(J8:J16)</f>
        <v>5.4094</v>
      </c>
    </row>
    <row r="8" spans="1:10" ht="18" customHeight="1">
      <c r="A8" s="7">
        <v>1</v>
      </c>
      <c r="B8" s="8" t="s">
        <v>15</v>
      </c>
      <c r="C8" s="7">
        <v>30</v>
      </c>
      <c r="D8" s="7">
        <v>14</v>
      </c>
      <c r="E8" s="7">
        <f>C8*D8</f>
        <v>420</v>
      </c>
      <c r="F8" s="19">
        <f>E8*0.0037</f>
        <v>1.554</v>
      </c>
      <c r="G8" s="7">
        <v>30</v>
      </c>
      <c r="H8" s="7">
        <v>17</v>
      </c>
      <c r="I8" s="7">
        <f>G8*H8</f>
        <v>510</v>
      </c>
      <c r="J8" s="19">
        <f>I8*0.0034</f>
        <v>1.734</v>
      </c>
    </row>
    <row r="9" spans="1:10" ht="18" customHeight="1">
      <c r="A9" s="7">
        <v>2</v>
      </c>
      <c r="B9" s="17" t="s">
        <v>43</v>
      </c>
      <c r="C9" s="7">
        <v>7</v>
      </c>
      <c r="D9" s="7">
        <v>12</v>
      </c>
      <c r="E9" s="7">
        <f aca="true" t="shared" si="0" ref="E9:E16">C9*D9</f>
        <v>84</v>
      </c>
      <c r="F9" s="19">
        <f aca="true" t="shared" si="1" ref="F9:F16">E9*0.0037</f>
        <v>0.3108</v>
      </c>
      <c r="G9" s="7">
        <v>7</v>
      </c>
      <c r="H9" s="7">
        <v>15</v>
      </c>
      <c r="I9" s="7">
        <f aca="true" t="shared" si="2" ref="I9:I16">G9*H9</f>
        <v>105</v>
      </c>
      <c r="J9" s="19">
        <f aca="true" t="shared" si="3" ref="J9:J16">I9*0.0034</f>
        <v>0.357</v>
      </c>
    </row>
    <row r="10" spans="1:10" ht="18" customHeight="1">
      <c r="A10" s="7">
        <v>3</v>
      </c>
      <c r="B10" s="8" t="s">
        <v>29</v>
      </c>
      <c r="C10" s="7">
        <v>20</v>
      </c>
      <c r="D10" s="7">
        <v>13</v>
      </c>
      <c r="E10" s="7">
        <f t="shared" si="0"/>
        <v>260</v>
      </c>
      <c r="F10" s="19">
        <f t="shared" si="1"/>
        <v>0.9620000000000001</v>
      </c>
      <c r="G10" s="7">
        <v>20</v>
      </c>
      <c r="H10" s="7">
        <v>16</v>
      </c>
      <c r="I10" s="7">
        <f t="shared" si="2"/>
        <v>320</v>
      </c>
      <c r="J10" s="19">
        <f t="shared" si="3"/>
        <v>1.0879999999999999</v>
      </c>
    </row>
    <row r="11" spans="1:10" ht="18" customHeight="1">
      <c r="A11" s="7">
        <v>4</v>
      </c>
      <c r="B11" s="10" t="s">
        <v>30</v>
      </c>
      <c r="C11" s="7">
        <v>18</v>
      </c>
      <c r="D11" s="7">
        <v>14</v>
      </c>
      <c r="E11" s="7">
        <f t="shared" si="0"/>
        <v>252</v>
      </c>
      <c r="F11" s="19">
        <f t="shared" si="1"/>
        <v>0.9324</v>
      </c>
      <c r="G11" s="7">
        <v>18</v>
      </c>
      <c r="H11" s="7">
        <v>17</v>
      </c>
      <c r="I11" s="7">
        <f t="shared" si="2"/>
        <v>306</v>
      </c>
      <c r="J11" s="19">
        <f t="shared" si="3"/>
        <v>1.0404</v>
      </c>
    </row>
    <row r="12" spans="1:10" ht="18" customHeight="1">
      <c r="A12" s="7">
        <v>5</v>
      </c>
      <c r="B12" s="9" t="s">
        <v>32</v>
      </c>
      <c r="C12" s="7">
        <v>3</v>
      </c>
      <c r="D12" s="7">
        <v>12</v>
      </c>
      <c r="E12" s="7">
        <f t="shared" si="0"/>
        <v>36</v>
      </c>
      <c r="F12" s="19">
        <f t="shared" si="1"/>
        <v>0.1332</v>
      </c>
      <c r="G12" s="7">
        <v>5</v>
      </c>
      <c r="H12" s="7">
        <v>15</v>
      </c>
      <c r="I12" s="7">
        <f t="shared" si="2"/>
        <v>75</v>
      </c>
      <c r="J12" s="19">
        <f t="shared" si="3"/>
        <v>0.255</v>
      </c>
    </row>
    <row r="13" spans="1:10" ht="18" customHeight="1">
      <c r="A13" s="7">
        <v>6</v>
      </c>
      <c r="B13" s="9" t="s">
        <v>33</v>
      </c>
      <c r="C13" s="7">
        <v>7</v>
      </c>
      <c r="D13" s="7">
        <v>12</v>
      </c>
      <c r="E13" s="7">
        <f t="shared" si="0"/>
        <v>84</v>
      </c>
      <c r="F13" s="19">
        <f t="shared" si="1"/>
        <v>0.3108</v>
      </c>
      <c r="G13" s="7">
        <v>5</v>
      </c>
      <c r="H13" s="7">
        <v>15</v>
      </c>
      <c r="I13" s="7">
        <f t="shared" si="2"/>
        <v>75</v>
      </c>
      <c r="J13" s="19">
        <f t="shared" si="3"/>
        <v>0.255</v>
      </c>
    </row>
    <row r="14" spans="1:10" ht="18" customHeight="1">
      <c r="A14" s="7">
        <v>7</v>
      </c>
      <c r="B14" s="8" t="s">
        <v>34</v>
      </c>
      <c r="C14" s="7">
        <v>5</v>
      </c>
      <c r="D14" s="7">
        <v>10</v>
      </c>
      <c r="E14" s="7">
        <f t="shared" si="0"/>
        <v>50</v>
      </c>
      <c r="F14" s="19">
        <f t="shared" si="1"/>
        <v>0.185</v>
      </c>
      <c r="G14" s="7">
        <v>5</v>
      </c>
      <c r="H14" s="7">
        <v>13</v>
      </c>
      <c r="I14" s="7">
        <f t="shared" si="2"/>
        <v>65</v>
      </c>
      <c r="J14" s="19">
        <f t="shared" si="3"/>
        <v>0.22099999999999997</v>
      </c>
    </row>
    <row r="15" spans="1:10" ht="18" customHeight="1">
      <c r="A15" s="7">
        <v>8</v>
      </c>
      <c r="B15" s="17" t="s">
        <v>47</v>
      </c>
      <c r="C15" s="7">
        <v>5</v>
      </c>
      <c r="D15" s="7">
        <v>11</v>
      </c>
      <c r="E15" s="7">
        <f t="shared" si="0"/>
        <v>55</v>
      </c>
      <c r="F15" s="19">
        <f t="shared" si="1"/>
        <v>0.20350000000000001</v>
      </c>
      <c r="G15" s="7">
        <v>5</v>
      </c>
      <c r="H15" s="7">
        <v>13</v>
      </c>
      <c r="I15" s="7">
        <f t="shared" si="2"/>
        <v>65</v>
      </c>
      <c r="J15" s="19">
        <f t="shared" si="3"/>
        <v>0.22099999999999997</v>
      </c>
    </row>
    <row r="16" spans="1:10" ht="18" customHeight="1">
      <c r="A16" s="7">
        <v>9</v>
      </c>
      <c r="B16" s="8" t="s">
        <v>31</v>
      </c>
      <c r="C16" s="7">
        <v>5</v>
      </c>
      <c r="D16" s="7">
        <v>11</v>
      </c>
      <c r="E16" s="7">
        <f t="shared" si="0"/>
        <v>55</v>
      </c>
      <c r="F16" s="19">
        <f t="shared" si="1"/>
        <v>0.20350000000000001</v>
      </c>
      <c r="G16" s="7">
        <v>5</v>
      </c>
      <c r="H16" s="7">
        <v>14</v>
      </c>
      <c r="I16" s="7">
        <f t="shared" si="2"/>
        <v>70</v>
      </c>
      <c r="J16" s="19">
        <f t="shared" si="3"/>
        <v>0.238</v>
      </c>
    </row>
  </sheetData>
  <mergeCells count="5">
    <mergeCell ref="A3:J3"/>
    <mergeCell ref="A5:A6"/>
    <mergeCell ref="B5:B6"/>
    <mergeCell ref="C5:F5"/>
    <mergeCell ref="G5:J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zoomScale="95" zoomScaleNormal="95" workbookViewId="0" topLeftCell="A1">
      <selection activeCell="D1" sqref="D1:L1"/>
    </sheetView>
  </sheetViews>
  <sheetFormatPr defaultColWidth="9.140625" defaultRowHeight="12.75"/>
  <cols>
    <col min="1" max="1" width="4.7109375" style="25" customWidth="1"/>
    <col min="2" max="2" width="12.57421875" style="25" customWidth="1"/>
    <col min="3" max="3" width="11.57421875" style="25" customWidth="1"/>
    <col min="4" max="4" width="10.8515625" style="25" customWidth="1"/>
    <col min="5" max="5" width="12.28125" style="25" customWidth="1"/>
    <col min="6" max="6" width="11.421875" style="25" customWidth="1"/>
    <col min="7" max="7" width="10.140625" style="25" customWidth="1"/>
    <col min="8" max="8" width="13.28125" style="25" customWidth="1"/>
    <col min="9" max="9" width="10.57421875" style="25" customWidth="1"/>
    <col min="10" max="10" width="12.00390625" style="25" customWidth="1"/>
    <col min="11" max="11" width="12.28125" style="25" customWidth="1"/>
    <col min="12" max="12" width="10.7109375" style="25" customWidth="1"/>
    <col min="13" max="13" width="12.8515625" style="25" customWidth="1"/>
    <col min="14" max="16384" width="10.28125" style="25" customWidth="1"/>
  </cols>
  <sheetData>
    <row r="1" spans="4:12" ht="18.75">
      <c r="D1" s="57" t="s">
        <v>48</v>
      </c>
      <c r="E1" s="57"/>
      <c r="F1" s="57"/>
      <c r="G1" s="57"/>
      <c r="H1" s="57"/>
      <c r="I1" s="57"/>
      <c r="J1" s="57"/>
      <c r="K1" s="57"/>
      <c r="L1" s="57"/>
    </row>
    <row r="3" spans="1:13" ht="19.5" customHeight="1">
      <c r="A3" s="59" t="s">
        <v>41</v>
      </c>
      <c r="B3" s="59" t="s">
        <v>49</v>
      </c>
      <c r="C3" s="27" t="s">
        <v>50</v>
      </c>
      <c r="D3" s="55" t="s">
        <v>2</v>
      </c>
      <c r="E3" s="58"/>
      <c r="F3" s="58"/>
      <c r="G3" s="58"/>
      <c r="H3" s="56"/>
      <c r="I3" s="55" t="s">
        <v>5</v>
      </c>
      <c r="J3" s="58"/>
      <c r="K3" s="58"/>
      <c r="L3" s="58"/>
      <c r="M3" s="56"/>
    </row>
    <row r="4" spans="1:13" ht="19.5" customHeight="1">
      <c r="A4" s="60"/>
      <c r="B4" s="60"/>
      <c r="C4" s="28" t="s">
        <v>51</v>
      </c>
      <c r="D4" s="26" t="s">
        <v>52</v>
      </c>
      <c r="E4" s="26" t="s">
        <v>53</v>
      </c>
      <c r="F4" s="26" t="s">
        <v>54</v>
      </c>
      <c r="G4" s="26" t="s">
        <v>55</v>
      </c>
      <c r="H4" s="26" t="s">
        <v>56</v>
      </c>
      <c r="I4" s="26" t="s">
        <v>52</v>
      </c>
      <c r="J4" s="26" t="s">
        <v>53</v>
      </c>
      <c r="K4" s="26" t="s">
        <v>54</v>
      </c>
      <c r="L4" s="26" t="s">
        <v>55</v>
      </c>
      <c r="M4" s="26" t="s">
        <v>56</v>
      </c>
    </row>
    <row r="5" spans="1:13" ht="19.5" customHeight="1">
      <c r="A5" s="60"/>
      <c r="B5" s="60"/>
      <c r="C5" s="28" t="s">
        <v>57</v>
      </c>
      <c r="D5" s="28" t="s">
        <v>58</v>
      </c>
      <c r="E5" s="28" t="s">
        <v>59</v>
      </c>
      <c r="F5" s="28" t="s">
        <v>60</v>
      </c>
      <c r="G5" s="28" t="s">
        <v>61</v>
      </c>
      <c r="H5" s="28" t="s">
        <v>62</v>
      </c>
      <c r="I5" s="28" t="s">
        <v>58</v>
      </c>
      <c r="J5" s="28" t="s">
        <v>59</v>
      </c>
      <c r="K5" s="28" t="s">
        <v>60</v>
      </c>
      <c r="L5" s="28" t="s">
        <v>61</v>
      </c>
      <c r="M5" s="28" t="s">
        <v>62</v>
      </c>
    </row>
    <row r="6" spans="1:13" ht="19.5" customHeight="1">
      <c r="A6" s="60"/>
      <c r="B6" s="60"/>
      <c r="C6" s="28" t="s">
        <v>63</v>
      </c>
      <c r="D6" s="28" t="s">
        <v>64</v>
      </c>
      <c r="E6" s="28" t="s">
        <v>65</v>
      </c>
      <c r="F6" s="28" t="s">
        <v>66</v>
      </c>
      <c r="G6" s="28" t="s">
        <v>67</v>
      </c>
      <c r="H6" s="28" t="s">
        <v>68</v>
      </c>
      <c r="I6" s="28" t="s">
        <v>64</v>
      </c>
      <c r="J6" s="28" t="s">
        <v>65</v>
      </c>
      <c r="K6" s="28" t="s">
        <v>66</v>
      </c>
      <c r="L6" s="28" t="s">
        <v>67</v>
      </c>
      <c r="M6" s="28" t="s">
        <v>68</v>
      </c>
    </row>
    <row r="7" spans="1:13" ht="19.5" customHeight="1">
      <c r="A7" s="60"/>
      <c r="B7" s="60"/>
      <c r="C7" s="28" t="s">
        <v>69</v>
      </c>
      <c r="D7" s="28"/>
      <c r="E7" s="28" t="s">
        <v>64</v>
      </c>
      <c r="F7" s="28"/>
      <c r="G7" s="28"/>
      <c r="H7" s="28" t="s">
        <v>70</v>
      </c>
      <c r="I7" s="28"/>
      <c r="J7" s="28" t="s">
        <v>64</v>
      </c>
      <c r="K7" s="28"/>
      <c r="L7" s="28"/>
      <c r="M7" s="28" t="s">
        <v>70</v>
      </c>
    </row>
    <row r="8" spans="1:13" ht="19.5" customHeight="1">
      <c r="A8" s="60"/>
      <c r="B8" s="60"/>
      <c r="C8" s="28" t="s">
        <v>71</v>
      </c>
      <c r="D8" s="28"/>
      <c r="E8" s="28"/>
      <c r="F8" s="28"/>
      <c r="G8" s="28"/>
      <c r="H8" s="28" t="s">
        <v>72</v>
      </c>
      <c r="I8" s="28"/>
      <c r="J8" s="28"/>
      <c r="K8" s="28"/>
      <c r="L8" s="28"/>
      <c r="M8" s="28" t="s">
        <v>72</v>
      </c>
    </row>
    <row r="9" spans="1:13" ht="19.5" customHeight="1">
      <c r="A9" s="61"/>
      <c r="B9" s="61"/>
      <c r="C9" s="29">
        <v>2020</v>
      </c>
      <c r="D9" s="29"/>
      <c r="E9" s="29"/>
      <c r="F9" s="29"/>
      <c r="G9" s="29"/>
      <c r="H9" s="29" t="s">
        <v>73</v>
      </c>
      <c r="I9" s="29"/>
      <c r="J9" s="29"/>
      <c r="K9" s="29"/>
      <c r="L9" s="29"/>
      <c r="M9" s="29" t="s">
        <v>73</v>
      </c>
    </row>
    <row r="10" spans="1:13" ht="19.5" customHeight="1">
      <c r="A10" s="30">
        <v>1</v>
      </c>
      <c r="B10" s="31" t="s">
        <v>74</v>
      </c>
      <c r="C10" s="32">
        <v>509.64</v>
      </c>
      <c r="D10" s="36">
        <v>300</v>
      </c>
      <c r="E10" s="36"/>
      <c r="F10" s="36"/>
      <c r="G10" s="36"/>
      <c r="H10" s="36">
        <v>0</v>
      </c>
      <c r="I10" s="32">
        <v>209.64</v>
      </c>
      <c r="J10" s="36">
        <v>148.69</v>
      </c>
      <c r="K10" s="36">
        <v>1.5</v>
      </c>
      <c r="L10" s="32">
        <v>223.035</v>
      </c>
      <c r="M10" s="37">
        <f aca="true" t="shared" si="0" ref="M10:M16">L10*0.0082</f>
        <v>1.8288870000000002</v>
      </c>
    </row>
    <row r="11" spans="1:13" ht="19.5" customHeight="1">
      <c r="A11" s="30">
        <v>2</v>
      </c>
      <c r="B11" s="31" t="s">
        <v>43</v>
      </c>
      <c r="C11" s="32">
        <v>415.01</v>
      </c>
      <c r="D11" s="36">
        <v>200</v>
      </c>
      <c r="E11" s="36"/>
      <c r="F11" s="36"/>
      <c r="G11" s="36"/>
      <c r="H11" s="36">
        <v>0</v>
      </c>
      <c r="I11" s="32">
        <v>215.01</v>
      </c>
      <c r="J11" s="36">
        <v>201</v>
      </c>
      <c r="K11" s="36">
        <v>1.5</v>
      </c>
      <c r="L11" s="32">
        <v>301.5</v>
      </c>
      <c r="M11" s="37">
        <f t="shared" si="0"/>
        <v>2.4723</v>
      </c>
    </row>
    <row r="12" spans="1:13" ht="19.5" customHeight="1">
      <c r="A12" s="30">
        <v>3</v>
      </c>
      <c r="B12" s="31" t="s">
        <v>75</v>
      </c>
      <c r="C12" s="32">
        <v>65</v>
      </c>
      <c r="D12" s="36"/>
      <c r="E12" s="36"/>
      <c r="F12" s="36"/>
      <c r="G12" s="36"/>
      <c r="H12" s="36">
        <v>0</v>
      </c>
      <c r="I12" s="36">
        <v>65</v>
      </c>
      <c r="J12" s="36"/>
      <c r="K12" s="36"/>
      <c r="L12" s="36"/>
      <c r="M12" s="32">
        <v>0</v>
      </c>
    </row>
    <row r="13" spans="1:13" ht="19.5" customHeight="1">
      <c r="A13" s="30">
        <v>4</v>
      </c>
      <c r="B13" s="31" t="s">
        <v>76</v>
      </c>
      <c r="C13" s="32">
        <v>155</v>
      </c>
      <c r="D13" s="36"/>
      <c r="E13" s="36"/>
      <c r="F13" s="36"/>
      <c r="G13" s="36"/>
      <c r="H13" s="36">
        <v>0</v>
      </c>
      <c r="I13" s="36">
        <v>155</v>
      </c>
      <c r="J13" s="36"/>
      <c r="K13" s="36"/>
      <c r="L13" s="36"/>
      <c r="M13" s="32">
        <v>0</v>
      </c>
    </row>
    <row r="14" spans="1:13" ht="19.5" customHeight="1">
      <c r="A14" s="30">
        <v>5</v>
      </c>
      <c r="B14" s="31" t="s">
        <v>47</v>
      </c>
      <c r="C14" s="32">
        <v>50</v>
      </c>
      <c r="D14" s="36"/>
      <c r="E14" s="36"/>
      <c r="F14" s="36"/>
      <c r="G14" s="36"/>
      <c r="H14" s="36">
        <v>0</v>
      </c>
      <c r="I14" s="36">
        <v>50</v>
      </c>
      <c r="J14" s="36"/>
      <c r="K14" s="36"/>
      <c r="L14" s="36"/>
      <c r="M14" s="32">
        <v>0</v>
      </c>
    </row>
    <row r="15" spans="1:13" ht="19.5" customHeight="1">
      <c r="A15" s="30">
        <v>6</v>
      </c>
      <c r="B15" s="31" t="s">
        <v>77</v>
      </c>
      <c r="C15" s="32">
        <v>40</v>
      </c>
      <c r="D15" s="36"/>
      <c r="E15" s="36"/>
      <c r="F15" s="36"/>
      <c r="G15" s="36"/>
      <c r="H15" s="36">
        <v>0</v>
      </c>
      <c r="I15" s="36">
        <v>40</v>
      </c>
      <c r="J15" s="36"/>
      <c r="K15" s="36"/>
      <c r="L15" s="36"/>
      <c r="M15" s="32">
        <v>0</v>
      </c>
    </row>
    <row r="16" spans="1:13" s="41" customFormat="1" ht="19.5" customHeight="1">
      <c r="A16" s="55" t="s">
        <v>50</v>
      </c>
      <c r="B16" s="56"/>
      <c r="C16" s="38">
        <f>SUM(C10:C15)</f>
        <v>1234.65</v>
      </c>
      <c r="D16" s="39">
        <f>SUM(D10:D15)</f>
        <v>500</v>
      </c>
      <c r="E16" s="39"/>
      <c r="F16" s="39"/>
      <c r="G16" s="39"/>
      <c r="H16" s="39" t="s">
        <v>78</v>
      </c>
      <c r="I16" s="39">
        <f>SUM(I10:I15)</f>
        <v>734.65</v>
      </c>
      <c r="J16" s="39">
        <f>SUM(J10:J15)</f>
        <v>349.69</v>
      </c>
      <c r="K16" s="39"/>
      <c r="L16" s="39">
        <f>SUM(L10:L15)</f>
        <v>524.535</v>
      </c>
      <c r="M16" s="40">
        <f t="shared" si="0"/>
        <v>4.3011870000000005</v>
      </c>
    </row>
    <row r="22" spans="11:12" ht="15">
      <c r="K22" s="25">
        <f>85.27/10400</f>
        <v>0.00819903846153846</v>
      </c>
      <c r="L22" s="25">
        <f>181.81/22170</f>
        <v>0.008200721695985565</v>
      </c>
    </row>
  </sheetData>
  <mergeCells count="6">
    <mergeCell ref="A16:B16"/>
    <mergeCell ref="D1:L1"/>
    <mergeCell ref="D3:H3"/>
    <mergeCell ref="A3:A9"/>
    <mergeCell ref="B3:B9"/>
    <mergeCell ref="I3:M3"/>
  </mergeCells>
  <printOptions/>
  <pageMargins left="0.5" right="0.5" top="0.75" bottom="0.7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D8" sqref="D8"/>
    </sheetView>
  </sheetViews>
  <sheetFormatPr defaultColWidth="9.140625" defaultRowHeight="12.75"/>
  <cols>
    <col min="1" max="1" width="5.140625" style="0" customWidth="1"/>
    <col min="2" max="2" width="24.28125" style="0" customWidth="1"/>
    <col min="3" max="3" width="11.8515625" style="0" customWidth="1"/>
    <col min="4" max="4" width="11.28125" style="0" customWidth="1"/>
    <col min="5" max="5" width="12.57421875" style="0" customWidth="1"/>
    <col min="6" max="6" width="11.8515625" style="0" customWidth="1"/>
    <col min="7" max="7" width="10.7109375" style="0" customWidth="1"/>
    <col min="8" max="8" width="12.7109375" style="0" customWidth="1"/>
    <col min="9" max="9" width="10.421875" style="0" customWidth="1"/>
    <col min="10" max="10" width="10.28125" style="0" customWidth="1"/>
    <col min="11" max="11" width="12.57421875" style="0" customWidth="1"/>
  </cols>
  <sheetData>
    <row r="1" spans="1:10" ht="16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16.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6.5">
      <c r="A3" s="53" t="s">
        <v>46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5" spans="1:11" ht="24.75" customHeight="1">
      <c r="A5" s="34" t="s">
        <v>41</v>
      </c>
      <c r="B5" s="35" t="s">
        <v>79</v>
      </c>
      <c r="C5" s="35" t="s">
        <v>98</v>
      </c>
      <c r="D5" s="35"/>
      <c r="E5" s="35"/>
      <c r="F5" s="35" t="s">
        <v>80</v>
      </c>
      <c r="G5" s="35"/>
      <c r="H5" s="35"/>
      <c r="I5" s="62" t="s">
        <v>81</v>
      </c>
      <c r="J5" s="63"/>
      <c r="K5" s="33"/>
    </row>
    <row r="6" spans="1:11" ht="24.75" customHeight="1">
      <c r="A6" s="34"/>
      <c r="B6" s="35"/>
      <c r="C6" s="42" t="s">
        <v>96</v>
      </c>
      <c r="D6" s="42" t="s">
        <v>95</v>
      </c>
      <c r="E6" s="42" t="s">
        <v>97</v>
      </c>
      <c r="F6" s="42" t="s">
        <v>96</v>
      </c>
      <c r="G6" s="42" t="s">
        <v>95</v>
      </c>
      <c r="H6" s="42" t="s">
        <v>97</v>
      </c>
      <c r="I6" s="42" t="s">
        <v>96</v>
      </c>
      <c r="J6" s="42" t="s">
        <v>95</v>
      </c>
      <c r="K6" s="42" t="s">
        <v>97</v>
      </c>
    </row>
    <row r="7" spans="1:11" ht="24.75" customHeight="1">
      <c r="A7" s="34"/>
      <c r="B7" s="35"/>
      <c r="C7" s="43" t="s">
        <v>64</v>
      </c>
      <c r="D7" s="43" t="s">
        <v>82</v>
      </c>
      <c r="E7" s="43" t="s">
        <v>83</v>
      </c>
      <c r="F7" s="43" t="s">
        <v>64</v>
      </c>
      <c r="G7" s="42" t="s">
        <v>84</v>
      </c>
      <c r="H7" s="42" t="s">
        <v>85</v>
      </c>
      <c r="I7" s="43" t="s">
        <v>64</v>
      </c>
      <c r="J7" s="42" t="s">
        <v>86</v>
      </c>
      <c r="K7" s="43" t="s">
        <v>83</v>
      </c>
    </row>
    <row r="8" spans="1:11" ht="24.75" customHeight="1">
      <c r="A8" s="46">
        <v>1</v>
      </c>
      <c r="B8" s="45" t="s">
        <v>87</v>
      </c>
      <c r="C8" s="50">
        <v>200</v>
      </c>
      <c r="D8" s="50">
        <v>10</v>
      </c>
      <c r="E8" s="50">
        <f>C8*D8</f>
        <v>2000</v>
      </c>
      <c r="F8" s="50">
        <v>250</v>
      </c>
      <c r="G8" s="50">
        <v>15</v>
      </c>
      <c r="H8" s="50">
        <f>F8*G8</f>
        <v>3750</v>
      </c>
      <c r="I8" s="50">
        <v>250</v>
      </c>
      <c r="J8" s="50">
        <v>18</v>
      </c>
      <c r="K8" s="50">
        <f>I8*J8</f>
        <v>4500</v>
      </c>
    </row>
    <row r="9" spans="1:11" ht="24.75" customHeight="1">
      <c r="A9" s="46">
        <v>2</v>
      </c>
      <c r="B9" s="45" t="s">
        <v>88</v>
      </c>
      <c r="C9" s="50">
        <v>40</v>
      </c>
      <c r="D9" s="50">
        <v>10</v>
      </c>
      <c r="E9" s="50">
        <f aca="true" t="shared" si="0" ref="E9:E14">C9*D9</f>
        <v>400</v>
      </c>
      <c r="F9" s="50">
        <v>80</v>
      </c>
      <c r="G9" s="50">
        <v>15</v>
      </c>
      <c r="H9" s="50">
        <f aca="true" t="shared" si="1" ref="H9:H14">F9*G9</f>
        <v>1200</v>
      </c>
      <c r="I9" s="50">
        <v>80</v>
      </c>
      <c r="J9" s="50">
        <v>18</v>
      </c>
      <c r="K9" s="50">
        <f aca="true" t="shared" si="2" ref="K9:K14">I9*J9</f>
        <v>1440</v>
      </c>
    </row>
    <row r="10" spans="1:11" ht="24.75" customHeight="1">
      <c r="A10" s="46">
        <v>3</v>
      </c>
      <c r="B10" s="44" t="s">
        <v>89</v>
      </c>
      <c r="C10" s="50">
        <v>42</v>
      </c>
      <c r="D10" s="50">
        <v>5</v>
      </c>
      <c r="E10" s="50">
        <f t="shared" si="0"/>
        <v>210</v>
      </c>
      <c r="F10" s="50">
        <v>50</v>
      </c>
      <c r="G10" s="50">
        <v>8</v>
      </c>
      <c r="H10" s="50">
        <f t="shared" si="1"/>
        <v>400</v>
      </c>
      <c r="I10" s="50">
        <v>50</v>
      </c>
      <c r="J10" s="50">
        <v>10</v>
      </c>
      <c r="K10" s="50">
        <f t="shared" si="2"/>
        <v>500</v>
      </c>
    </row>
    <row r="11" spans="1:11" ht="24.75" customHeight="1">
      <c r="A11" s="46">
        <v>4</v>
      </c>
      <c r="B11" s="45" t="s">
        <v>90</v>
      </c>
      <c r="C11" s="50">
        <v>60</v>
      </c>
      <c r="D11" s="50">
        <v>5</v>
      </c>
      <c r="E11" s="50">
        <f t="shared" si="0"/>
        <v>300</v>
      </c>
      <c r="F11" s="50">
        <v>60</v>
      </c>
      <c r="G11" s="50">
        <v>8</v>
      </c>
      <c r="H11" s="50">
        <f t="shared" si="1"/>
        <v>480</v>
      </c>
      <c r="I11" s="50">
        <v>60</v>
      </c>
      <c r="J11" s="50">
        <v>11</v>
      </c>
      <c r="K11" s="50">
        <f t="shared" si="2"/>
        <v>660</v>
      </c>
    </row>
    <row r="12" spans="1:11" ht="24.75" customHeight="1">
      <c r="A12" s="46">
        <v>5</v>
      </c>
      <c r="B12" s="45" t="s">
        <v>91</v>
      </c>
      <c r="C12" s="50">
        <v>28</v>
      </c>
      <c r="D12" s="50">
        <v>6</v>
      </c>
      <c r="E12" s="50">
        <f t="shared" si="0"/>
        <v>168</v>
      </c>
      <c r="F12" s="50">
        <v>30</v>
      </c>
      <c r="G12" s="50">
        <v>9</v>
      </c>
      <c r="H12" s="50">
        <f t="shared" si="1"/>
        <v>270</v>
      </c>
      <c r="I12" s="50">
        <v>30</v>
      </c>
      <c r="J12" s="50">
        <v>10</v>
      </c>
      <c r="K12" s="50">
        <f t="shared" si="2"/>
        <v>300</v>
      </c>
    </row>
    <row r="13" spans="1:11" ht="24.75" customHeight="1">
      <c r="A13" s="46">
        <v>6</v>
      </c>
      <c r="B13" s="45" t="s">
        <v>92</v>
      </c>
      <c r="C13" s="50">
        <v>30</v>
      </c>
      <c r="D13" s="50">
        <v>6</v>
      </c>
      <c r="E13" s="50">
        <f t="shared" si="0"/>
        <v>180</v>
      </c>
      <c r="F13" s="50">
        <v>30</v>
      </c>
      <c r="G13" s="50">
        <v>8</v>
      </c>
      <c r="H13" s="50">
        <f t="shared" si="1"/>
        <v>240</v>
      </c>
      <c r="I13" s="50">
        <v>30</v>
      </c>
      <c r="J13" s="50">
        <v>10</v>
      </c>
      <c r="K13" s="50">
        <f t="shared" si="2"/>
        <v>300</v>
      </c>
    </row>
    <row r="14" spans="1:11" ht="24.75" customHeight="1">
      <c r="A14" s="46">
        <v>7</v>
      </c>
      <c r="B14" s="45" t="s">
        <v>93</v>
      </c>
      <c r="C14" s="50">
        <v>40</v>
      </c>
      <c r="D14" s="50">
        <v>4</v>
      </c>
      <c r="E14" s="50">
        <f t="shared" si="0"/>
        <v>160</v>
      </c>
      <c r="F14" s="50">
        <v>40</v>
      </c>
      <c r="G14" s="50">
        <v>8</v>
      </c>
      <c r="H14" s="50">
        <f t="shared" si="1"/>
        <v>320</v>
      </c>
      <c r="I14" s="50">
        <v>40</v>
      </c>
      <c r="J14" s="50">
        <v>10</v>
      </c>
      <c r="K14" s="50">
        <f t="shared" si="2"/>
        <v>400</v>
      </c>
    </row>
    <row r="15" spans="1:11" ht="24.75" customHeight="1">
      <c r="A15" s="47"/>
      <c r="B15" s="49" t="s">
        <v>94</v>
      </c>
      <c r="C15" s="51">
        <f>SUM(C8:C14)</f>
        <v>440</v>
      </c>
      <c r="D15" s="51" t="s">
        <v>78</v>
      </c>
      <c r="E15" s="51">
        <f>SUM(E8:E14)</f>
        <v>3418</v>
      </c>
      <c r="F15" s="51">
        <f>SUM(F8:F14)</f>
        <v>540</v>
      </c>
      <c r="G15" s="51" t="s">
        <v>78</v>
      </c>
      <c r="H15" s="51">
        <f>SUM(H8:H14)</f>
        <v>6660</v>
      </c>
      <c r="I15" s="51">
        <f>SUM(I8:I14)</f>
        <v>540</v>
      </c>
      <c r="J15" s="51" t="s">
        <v>78</v>
      </c>
      <c r="K15" s="51">
        <f>SUM(K8:K14)</f>
        <v>8100</v>
      </c>
    </row>
    <row r="16" ht="24.75" customHeight="1">
      <c r="C16" s="48" t="s">
        <v>78</v>
      </c>
    </row>
  </sheetData>
  <mergeCells count="6">
    <mergeCell ref="I5:K5"/>
    <mergeCell ref="A3:K3"/>
    <mergeCell ref="A5:A7"/>
    <mergeCell ref="B5:B7"/>
    <mergeCell ref="C5:E5"/>
    <mergeCell ref="F5:H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 8 - TT Cam Xuyen - Ha Tinh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</dc:creator>
  <cp:keywords/>
  <dc:description/>
  <cp:lastModifiedBy>User</cp:lastModifiedBy>
  <cp:lastPrinted>2012-05-08T07:07:37Z</cp:lastPrinted>
  <dcterms:created xsi:type="dcterms:W3CDTF">2012-03-07T02:23:29Z</dcterms:created>
  <dcterms:modified xsi:type="dcterms:W3CDTF">2012-06-12T07:50:14Z</dcterms:modified>
  <cp:category/>
  <cp:version/>
  <cp:contentType/>
  <cp:contentStatus/>
</cp:coreProperties>
</file>